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ink/ink7.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PPS\Desktop\Workplans &amp; APRs for upload on the website\"/>
    </mc:Choice>
  </mc:AlternateContent>
  <xr:revisionPtr revIDLastSave="0" documentId="8_{E6E93DB3-4E2D-431E-BEC8-94F8C3C13ED9}" xr6:coauthVersionLast="47" xr6:coauthVersionMax="47" xr10:uidLastSave="{00000000-0000-0000-0000-000000000000}"/>
  <bookViews>
    <workbookView xWindow="-108" yWindow="-108" windowWidth="23256" windowHeight="12456" tabRatio="595"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9" i="1" l="1"/>
  <c r="D36" i="1"/>
  <c r="D25" i="1"/>
  <c r="H49" i="1"/>
  <c r="H70" i="1" s="1"/>
  <c r="F25" i="1"/>
  <c r="G25" i="1"/>
  <c r="D68" i="1"/>
  <c r="F46" i="1" l="1"/>
  <c r="B58" i="1"/>
  <c r="B59" i="1" s="1"/>
  <c r="B60" i="1" s="1"/>
  <c r="B64" i="1" s="1"/>
  <c r="B51" i="1"/>
  <c r="B52" i="1" s="1"/>
  <c r="D53" i="1"/>
  <c r="I5" i="2"/>
  <c r="E49" i="1"/>
  <c r="E36" i="1"/>
  <c r="F68" i="1"/>
  <c r="F33" i="1"/>
  <c r="F47" i="1"/>
  <c r="F28" i="1"/>
  <c r="F66" i="1"/>
  <c r="F64" i="1"/>
  <c r="F63" i="1"/>
  <c r="F61" i="1"/>
  <c r="F60" i="1"/>
  <c r="F57" i="1"/>
  <c r="F45" i="1"/>
  <c r="F43" i="1"/>
  <c r="F42" i="1"/>
  <c r="F41" i="1"/>
  <c r="F39" i="1"/>
  <c r="D8" i="2"/>
  <c r="G6" i="2"/>
  <c r="F49" i="1" l="1"/>
  <c r="F36" i="1"/>
  <c r="F69" i="1"/>
  <c r="D69" i="1"/>
  <c r="D70" i="1" s="1"/>
  <c r="G53" i="1" l="1"/>
  <c r="F53" i="1"/>
  <c r="F70" i="1" s="1"/>
  <c r="E53" i="1"/>
  <c r="B8" i="1"/>
  <c r="B15" i="1" s="1"/>
  <c r="B16" i="1" s="1"/>
  <c r="B17" i="1" s="1"/>
  <c r="B18" i="1" s="1"/>
  <c r="B19" i="1" s="1"/>
  <c r="B20" i="1" s="1"/>
  <c r="B21" i="1" s="1"/>
  <c r="B22" i="1" s="1"/>
  <c r="B23" i="1" s="1"/>
  <c r="B24" i="1" s="1"/>
  <c r="B27" i="1" s="1"/>
  <c r="B28" i="1" s="1"/>
  <c r="B29" i="1" s="1"/>
  <c r="B30" i="1" s="1"/>
  <c r="B33" i="1" l="1"/>
  <c r="B34" i="1" s="1"/>
  <c r="B38" i="1" s="1"/>
  <c r="B40" i="1" s="1"/>
  <c r="B41" i="1" s="1"/>
  <c r="B42" i="1" s="1"/>
  <c r="B43" i="1" s="1"/>
  <c r="B44" i="1" s="1"/>
  <c r="B45" i="1" s="1"/>
  <c r="B46" i="1" s="1"/>
  <c r="B4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DDPPS</author>
  </authors>
  <commentList>
    <comment ref="F70" authorId="0" shapeId="0" xr:uid="{00000000-0006-0000-0000-000001000000}">
      <text>
        <r>
          <rPr>
            <b/>
            <sz val="9"/>
            <color indexed="81"/>
            <rFont val="Tahoma"/>
            <family val="2"/>
          </rPr>
          <t>DDPPS:</t>
        </r>
        <r>
          <rPr>
            <sz val="9"/>
            <color indexed="81"/>
            <rFont val="Tahoma"/>
            <family val="2"/>
          </rPr>
          <t xml:space="preserve">
The total budget sum does not include the N210,480,000 allocated in the FGN budget envelope allocated to "Research Studies in the Extractive Industries". The studies listed against this budget line have been expunged from the workplan as directed by the ES.</t>
        </r>
      </text>
    </comment>
  </commentList>
</comments>
</file>

<file path=xl/sharedStrings.xml><?xml version="1.0" encoding="utf-8"?>
<sst xmlns="http://schemas.openxmlformats.org/spreadsheetml/2006/main" count="293" uniqueCount="195">
  <si>
    <t>DRAFT NIGERIA EITI 2025 COUNTRY WORK PLAN  FINANCIALS</t>
  </si>
  <si>
    <t>FUNDING</t>
  </si>
  <si>
    <t>Strategic Objectives</t>
  </si>
  <si>
    <t>Budget Line Items/Activities</t>
  </si>
  <si>
    <t>Total Cost (Naira)</t>
  </si>
  <si>
    <t>Timeline</t>
  </si>
  <si>
    <t>FGN</t>
  </si>
  <si>
    <t>Donor</t>
  </si>
  <si>
    <t>Short Fall / Funding Gap</t>
  </si>
  <si>
    <t>Output</t>
  </si>
  <si>
    <t>Expected Outcome</t>
  </si>
  <si>
    <t xml:space="preserve">Outcome Indicator </t>
  </si>
  <si>
    <t>OBJECTIVE 1: Strengthen extractive sector governance and reforms through policy research, strategic stakeholder engagement, communication, and inter-agency collaboration</t>
  </si>
  <si>
    <t>March</t>
  </si>
  <si>
    <t>June</t>
  </si>
  <si>
    <t>Study on the Impact of Energy Transition on Nigeria's Economy</t>
  </si>
  <si>
    <t>Reports of study on Energy Transition Economic Impact</t>
  </si>
  <si>
    <t>To determine and Establish the scope and sector of impact of the transition</t>
  </si>
  <si>
    <t>Consultation with relevant government and industry actors on Energy transition</t>
  </si>
  <si>
    <t>Jan-Sept</t>
  </si>
  <si>
    <t>Attendance and Reports</t>
  </si>
  <si>
    <t>Findings and Recommendations of the study</t>
  </si>
  <si>
    <t>Findings and Recommendations in the final report</t>
  </si>
  <si>
    <t>Jan-Dec</t>
  </si>
  <si>
    <t>Mar-Dec</t>
  </si>
  <si>
    <t>Participant list and trainign report</t>
  </si>
  <si>
    <t>Improved capacity of staffs on research and study</t>
  </si>
  <si>
    <t>Better quality research output</t>
  </si>
  <si>
    <t>Apr-Jul</t>
  </si>
  <si>
    <t>Q1 - Q4</t>
  </si>
  <si>
    <t>TUGAR</t>
  </si>
  <si>
    <t xml:space="preserve">Validation Meeting Report   Report of Survey       Launch of Report                    </t>
  </si>
  <si>
    <t>Data available for better coordination and implementation of anti-corruption and governance initiatives</t>
  </si>
  <si>
    <t xml:space="preserve">Consultant Procured                                   Updated Report                             Report Launched and diseminated </t>
  </si>
  <si>
    <t>Follow up activities on the TI-CPI analysis and the implementation of Executive Order 1</t>
  </si>
  <si>
    <t>Report of findings and recommendations</t>
  </si>
  <si>
    <t>better undertatnding of the ranking for better understanding and engagement for improved ratings</t>
  </si>
  <si>
    <t>clearly stated steps and recommendations on how to improve Nigeria's ranking in the TI-CPI</t>
  </si>
  <si>
    <t>Corruption Risk Assesment - Ports Sector</t>
  </si>
  <si>
    <t>Report                        Launch of Report</t>
  </si>
  <si>
    <t>Reduction of corruption and improved transparency in the sector</t>
  </si>
  <si>
    <t>reporting and achievements in the sector supported by empirical data   Report Launched and diseminated</t>
  </si>
  <si>
    <t>Implementation of findings of Scoping Survey and Gap Analysis of the Ethics Framework in Nigeria - follow up actvities</t>
  </si>
  <si>
    <t>Report of Trainings</t>
  </si>
  <si>
    <t>Better understanding and implementation of of the Codes of Conduct for Public Officers as a preventive tool in  the fight against corruption</t>
  </si>
  <si>
    <t>No. of public officers trained using the virtual training portal developed by TUGAR</t>
  </si>
  <si>
    <t xml:space="preserve">Implementation of the National Anti-corruption Strategy (NACS) 2022 - 2026                           </t>
  </si>
  <si>
    <t>Report of meetings Data collection Template</t>
  </si>
  <si>
    <t>Better implementation of the NACS</t>
  </si>
  <si>
    <t>Availability of data on implementation of the NACS</t>
  </si>
  <si>
    <t>Inter Agency Cooperation and collaboration  - Coordination of Anti-corruption agencies on the platform of the IATT</t>
  </si>
  <si>
    <t>Greater interagency cooperation and collaboration</t>
  </si>
  <si>
    <t xml:space="preserve">Report of events </t>
  </si>
  <si>
    <t>Review of Nigeria's implementation of the UNCAC                                                                                       Meetings                                                                              -                                                                                    Intergovernmental Sessions of the Implementation Review Group (IRG)                                                                                          Conference of States Parties to the United Nations Convention Against Corruption 2025                                       Resolution Drafting and post resolution Meetings</t>
  </si>
  <si>
    <t>Reports, Country Statements Statements</t>
  </si>
  <si>
    <t>Greater cooperation and synergy amongst ACAs in meeting Nigeria's treaty obligations under the UNCAC</t>
  </si>
  <si>
    <t>Report and Country statements at IRG, CoSP and other meetings</t>
  </si>
  <si>
    <t>Joint Commemoration of the International Anti-corruption Day 2025</t>
  </si>
  <si>
    <t>Q4</t>
  </si>
  <si>
    <t>Report and Action Plan</t>
  </si>
  <si>
    <t>Improved Synergy and inter agency cooperation and collaboration</t>
  </si>
  <si>
    <t>Greater synergy among anti-corruption initiatives</t>
  </si>
  <si>
    <t>Joint Commemoration of the African Anti-corruption Day</t>
  </si>
  <si>
    <t>Q2</t>
  </si>
  <si>
    <t>Report and Action plan</t>
  </si>
  <si>
    <t>Improved Relevance and impact of NEITI in natural resource issues, in which NEITI should collaborate, participate and organize, schedule and give wide publicity.</t>
  </si>
  <si>
    <t>Same Above
Increased state and non-state actors’ advocacy and public participation in the EITI implementation process</t>
  </si>
  <si>
    <t>Number of Meetings Held and Appearances at NASS</t>
  </si>
  <si>
    <t>Quarterly NEITI House Dialogue Series-Topical issues on Natural Resource governance</t>
  </si>
  <si>
    <t>Well informed Stakeholders with adequate knowledge of the ongoing reforms in the extractive sector</t>
  </si>
  <si>
    <t>Number of Dialogue held</t>
  </si>
  <si>
    <t>Aug - Sept</t>
  </si>
  <si>
    <t>Improveed stakeholders understanding on the importance of gender equity and inclusion in the extractive sector operations.</t>
  </si>
  <si>
    <t>Media reports, 
-Release of the report.
-Participants list
-Programme report.</t>
  </si>
  <si>
    <t>Jan-Mar</t>
  </si>
  <si>
    <t>Increased women participation in the extractive sector.                                                                                                                                                                                                                                           Improved public understanding on gender equity and inclusion the extractive industries.</t>
  </si>
  <si>
    <t xml:space="preserve">Media reports.
Release of the report.
Participants list
Programme report.
</t>
  </si>
  <si>
    <t xml:space="preserve">      Oct-Nov</t>
  </si>
  <si>
    <t>Draft Reports</t>
  </si>
  <si>
    <t>Policy measures on mitigating climate change, global warming.
Increased knowledge on climate change and global -warming issues.
Sustained public campaign and awareness against climate change and global warming.</t>
  </si>
  <si>
    <t xml:space="preserve">Media Mentions
Participants list
Programme report.
</t>
  </si>
  <si>
    <t>Conduct roundtable meetings with Anti-Corruption Agencies on compliance and enforcement of recommendations from NEITI Audit Report</t>
  </si>
  <si>
    <t>Q1-Q4</t>
  </si>
  <si>
    <t>Minutes of Meetings</t>
  </si>
  <si>
    <t>Improved synergy with ACAs on implementation of NEITI Audit Recommendations and findings</t>
  </si>
  <si>
    <t>No of issues resolved, cases and investigations initiated/resolved by ACAs</t>
  </si>
  <si>
    <t>To communicate, inform, equip and empower the citizens with information and data on Nigeria and global extractive industries issues to demand accountability on revenue generation and utilization.</t>
  </si>
  <si>
    <t>Well-informed and equipped citizens with knowledge of extractive sector revenue generation and utilization demanding accountability.</t>
  </si>
  <si>
    <t>Exposure of the information and data contained in the NEITI Industry Reports to Stakeholders as enshrined in the NEITI Act 2007</t>
  </si>
  <si>
    <t>Attenandance and Mediua Media Mentions</t>
  </si>
  <si>
    <t>Stakeholders with adequate knowledge of global trends in the extractive sector.
Number of public presentations held and attendance at the presentations.</t>
  </si>
  <si>
    <t>Underdtanding of NEITI/EITI process and emerging global trends.</t>
  </si>
  <si>
    <t>Number of IEC Materials  produced.</t>
  </si>
  <si>
    <t>Well-informed Stakeholders with adequate knowledge of the extractive sector.</t>
  </si>
  <si>
    <t>Number of visits to the website and followership on NEITI Official platform.</t>
  </si>
  <si>
    <t>Identify programs by strategic organizations for collaborations and strategic partnerships eg. NESG, Nigerian Mining Week, NAEC, Mining Indaba</t>
  </si>
  <si>
    <t>Strategic partnerships/ collaborations built with credible and reputable Association for increased visibility and relevance of NEITI</t>
  </si>
  <si>
    <t>Report of collaborative programs</t>
  </si>
  <si>
    <t>Number Reports Disseminated</t>
  </si>
  <si>
    <t>Feb-Oct</t>
  </si>
  <si>
    <t>Apr-Dec</t>
  </si>
  <si>
    <t>OBJECTIVE 3:Achieve operational excellence in implementing NEITI mandate through Professionalism, innovation, use of technology, resource management, and capacity building.</t>
  </si>
  <si>
    <t>Proposal for revised Act</t>
  </si>
  <si>
    <t>Bill for amendment</t>
  </si>
  <si>
    <t>Report of meetings and activities</t>
  </si>
  <si>
    <t>Compliance with EITI requirements; full participation of Government, Companies and Civil Society in the EITI Process prepared</t>
  </si>
  <si>
    <t>sitting and travel allowances of NSWG paid; activities plan; No. of Meetings (4); Minutes of Meetings, Board resolutions/approvals</t>
  </si>
  <si>
    <t>Oct-Dec</t>
  </si>
  <si>
    <t>• Annual Country Work plan.                  • Populated 2025 work plan templates by stakeholders.           • Report of stakeholder engagement including participants list</t>
  </si>
  <si>
    <t xml:space="preserve">*Coordinated implementation of EITI in Nigeria *Donor commitments and partnerships in implementation of country workplan activities 
</t>
  </si>
  <si>
    <t>MOUs, letters and reports of collaboration and partnership in the implementation of EITI activities.</t>
  </si>
  <si>
    <t>Conduct regular monitoring of all NEITI programs and activities.</t>
  </si>
  <si>
    <t xml:space="preserve">*Activity monitoring reports.
*Participants list
*Media list
</t>
  </si>
  <si>
    <t>Clear measurable indicators for accessing the implementation of the strategic plan.         The mid-term and final workplan evaluation, annual progress and strategic plan review reports based on the NEITI M&amp;E framework.</t>
  </si>
  <si>
    <t>Activity Nunber</t>
  </si>
  <si>
    <t>Conduct and Publish 2024 Oil and Gas Industry Audit</t>
  </si>
  <si>
    <t>Conduct and Publish 2024 Solid Minerals Industry Audit</t>
  </si>
  <si>
    <t>Conduct and Publish 2024 Fiscal Allocation and Statutory Disbursement Audit</t>
  </si>
  <si>
    <t>FAAC Report, Attendance and Reports</t>
  </si>
  <si>
    <t>Stakeholder Engagements and public debate on Federation Account revenue and disbursements, Improved Understanding of FAAC Data by NEITI staffs and stakeholders</t>
  </si>
  <si>
    <t>News report, media mentions, literature reference of NEITI Quarterly Review and Expanded scope of NEITI Quarterly FAAC report</t>
  </si>
  <si>
    <t xml:space="preserve">Presentation NEITI industry reports of the oil, gas, mining and FASD </t>
  </si>
  <si>
    <t>Media relations and activities to educate and inform stakeholders and the public about the NEITI process and extractive industry issues through traditional media programmes such as editorials, features and Op-ed, including quarterly press briefings</t>
  </si>
  <si>
    <t>Media mentions of NEITI; Appearances of relevant stakeholders on EITI/NEITI in the media and public discuss</t>
  </si>
  <si>
    <t>improved visibility, relavance and Impact of NEITI in natural  resource governance discuss.</t>
  </si>
  <si>
    <t>	Increased public enlightenment of the EITI process and emerging global trends and enhance impact and relevance in Nigeria Extractive sector. 
	No of media appearances and  mentions</t>
  </si>
  <si>
    <t>Simplification of NEITI 2022, 2023 and 2024 Oil &amp;Gas, Mining and FASD reports using videographs, animations, cartoons and infographics in English, local languages and pidgin.</t>
  </si>
  <si>
    <t>Simplified copies of the NEITI industry reports and some knowledge products</t>
  </si>
  <si>
    <t>Upgrade and content management of the NEITI website, identify and deploy suitable tracking devices to track public use of NEITI data and visits to the website and all social media platforms.</t>
  </si>
  <si>
    <t>Live and functional NEITI Data centre</t>
  </si>
  <si>
    <t>A new or amended NEITI Law</t>
  </si>
  <si>
    <t>Improved capacity of staffs on research and studies</t>
  </si>
  <si>
    <t>Organise public lecture on International Women’s Day</t>
  </si>
  <si>
    <t>Minutes of Meetings, Reports.</t>
  </si>
  <si>
    <t>Increased participation and understanding of Persons Living With Disabilities of the EITI process</t>
  </si>
  <si>
    <t>Media Mentions, Participants list and Programme report.</t>
  </si>
  <si>
    <t>Financial consulting including digitalising NEITI financial records, upgrade of accounting software and engagement of external auditors for NEITI Operations</t>
  </si>
  <si>
    <t>Digitised and error proof financial records, upgraded financial platforms, new accounting enterprise</t>
  </si>
  <si>
    <t>Reports, upgraded financial platforms- IPPIS, GIFMIS, etc</t>
  </si>
  <si>
    <t xml:space="preserve">Fixed Asset Registers, digitised financial documents, Full Compliance to Internal &amp; External Accounting control System etc </t>
  </si>
  <si>
    <t>NEITI position and policy engagements on the Tax Reform Bill,	NEITI position and policy engagement on the proposed Bills for the reform of the solid minerals sector</t>
  </si>
  <si>
    <t>Feb-Sep</t>
  </si>
  <si>
    <t>Jan-Jun</t>
  </si>
  <si>
    <t>Jan - Jul</t>
  </si>
  <si>
    <t>Capacity Building on Natural Resource Governance</t>
  </si>
  <si>
    <t>Communications, Stakeholders Engagements &amp; Outreach Activities on EITI/NEITI</t>
  </si>
  <si>
    <t>Sub-Total</t>
  </si>
  <si>
    <t>Grand Total</t>
  </si>
  <si>
    <t>NIGERIA EITI 2025 COUNTRY WORK PLAN  FINANCIALS</t>
  </si>
  <si>
    <t>Capacity building for staff on research, development of policy briefs &amp; advisories</t>
  </si>
  <si>
    <t>Printing of NEITI knowledge products and specific publications targeted at strategic stakeholders for use in the policy dialogues and all engagements on NEITI's programs and activities</t>
  </si>
  <si>
    <t>Sub-total</t>
  </si>
  <si>
    <t>General Secretariat administration and operations. These include: Operational expenses; Office stationeries, Working tools and equipment, subscriptions to research applications and creative designs, fuel, internet subscriptions, transport logistics, alternative power supply to thesecretariat-Solar, Generator maintenance, purchase of magazines, printing of non-security documents etc</t>
  </si>
  <si>
    <t>Mining sector report</t>
  </si>
  <si>
    <t>FASD report</t>
  </si>
  <si>
    <t>Oil and gas sector report</t>
  </si>
  <si>
    <t>Responsible Department</t>
  </si>
  <si>
    <t xml:space="preserve">Monitoring &amp; Evaluation (M&amp;E) Framework
</t>
  </si>
  <si>
    <t xml:space="preserve">Research Studies on Anti-corruption and Governance Initiatives </t>
  </si>
  <si>
    <t>Conduct three (3) separate sensitizztion programs and engagemens for relevant committees of the National Assembly on the 2023 EITI Standard and NEITI's reports</t>
  </si>
  <si>
    <t xml:space="preserve">Conduct five (5) separate Capacity Building Programs on Natural resource governance for NEITI stakeholders- companies, government and civil society </t>
  </si>
  <si>
    <t>Conduct stakeholders engagement on Gender inclusion and Mainstreaming in Extractive Industries activities.</t>
  </si>
  <si>
    <t xml:space="preserve">Conduct Round table with relevant Government Agencies on Environmental Sustainability and climate change 
</t>
  </si>
  <si>
    <t>Conduct pre-validation activities and consultation with stakeholders on Nigeria's validation for both NEITI internal and external publics)</t>
  </si>
  <si>
    <t>Conduct Stakeholders Engagements on NEITI Policy Advisories, Papers and Studies</t>
  </si>
  <si>
    <t>Conduct specialised trainings, workshops and support to the network of Persons Living With Disabilities on EITI/NEITI process.</t>
  </si>
  <si>
    <t>Develop and place public information, education and enlightenment messages on the NEITI/EITI Process- Jingles, Commercials and social media campaigns.</t>
  </si>
  <si>
    <t>Design and Acquisition of Software for Extractive Industry Data Centre</t>
  </si>
  <si>
    <t>Conduct impact assessment on EITI implementation in Nigeria.</t>
  </si>
  <si>
    <t>Develop M&amp;E  framework for the NEITI 2022-2026 strategic plan</t>
  </si>
  <si>
    <t xml:space="preserve">Study on PMS Cost Determination &amp; Pricing in Nigeria    </t>
  </si>
  <si>
    <t>Policy Paper on Tax Reform Bills, including Stakeholders Consultation</t>
  </si>
  <si>
    <t xml:space="preserve">Policy Advisory on Gas Commercialization, including stakeholders consultation </t>
  </si>
  <si>
    <t xml:space="preserve">Policy Paper on Proposed Mining Road Map, including stakeholders consultation </t>
  </si>
  <si>
    <t>Policy Advisory on Activating Non-Performing PSCs , including stakeholders consultation</t>
  </si>
  <si>
    <t xml:space="preserve">Research, Studies on Extractive Industry &amp; Anti-corruption </t>
  </si>
  <si>
    <t>Review of the NEITI Act, including stakeholders consultations</t>
  </si>
  <si>
    <t>Retreat for the NSWG, coordination of statutory meetings, grassroots mobilisation and other related Activities</t>
  </si>
  <si>
    <t>Produce 2026 Annual country work plan including consultation with stakeholders.</t>
  </si>
  <si>
    <t>Produce 2024 Annual Progress Report, including stakeholders consultation &amp; validation</t>
  </si>
  <si>
    <t>Develop NEITI's Stakeholders Engagements Framework, including Review of Stakeholders Map</t>
  </si>
  <si>
    <t>Produce comprehensive remediation plan and retreat for IMTT members on implementation</t>
  </si>
  <si>
    <t>Produce Quarterly FAAC Review, Including Knowledge Sharing Sessions</t>
  </si>
  <si>
    <t>Review implementation of corrective actions &amp; recommendations of the 2023 EITI validation report, including stakeholders consultation</t>
  </si>
  <si>
    <t>Staff training &amp; capacity building - specialized, professional, Health, Safety and Enviroment (HSE)</t>
  </si>
  <si>
    <t>Development of NEITI Gender policy, including stakeholder consultation</t>
  </si>
  <si>
    <t>NEITI</t>
  </si>
  <si>
    <t>Consultant ToR, Participant List, Report etc.</t>
  </si>
  <si>
    <t>NEITI Gender Policy</t>
  </si>
  <si>
    <t>Conduct stakeholders engagements/public enlightenment program on NEITI Audit Reports - Roadshows, Townhall Meetings, outreaches etc at the  Sub-national level (6 geo-political zones).</t>
  </si>
  <si>
    <t xml:space="preserve">Participation at International meetings, workshops, conferences and engagements </t>
  </si>
  <si>
    <t>General office administration/operational expenses, office consumables/stationeries, workshop tools, logistics, protocols and the day to day management of NEITI</t>
  </si>
  <si>
    <t xml:space="preserve">Effective, efficient and smooth running of NEITI secretariat for overall excellence and service delivery </t>
  </si>
  <si>
    <t>Sustained  operations and functionality of NEITI secretariat towards the achievement of strategic objectives and Mandate in accordance with EITI principles.</t>
  </si>
  <si>
    <t>Constant availability of working tools and equipments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</si>
</sst>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409]mmm\-yy;@"/>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4"/>
      <name val="Footlight MT Light"/>
      <family val="1"/>
    </font>
    <font>
      <sz val="14"/>
      <name val="Footlight MT Light"/>
      <family val="1"/>
    </font>
    <font>
      <b/>
      <sz val="14"/>
      <color rgb="FFFF0000"/>
      <name val="Footlight MT Light"/>
      <family val="1"/>
    </font>
    <font>
      <sz val="14"/>
      <color theme="1"/>
      <name val="Footlight MT Light"/>
      <family val="1"/>
    </font>
    <font>
      <sz val="14"/>
      <color theme="1" tint="0.14999847407452621"/>
      <name val="Footlight MT Light"/>
      <family val="1"/>
    </font>
    <font>
      <sz val="14"/>
      <color rgb="FFFF0000"/>
      <name val="Footlight MT Light"/>
      <family val="1"/>
    </font>
    <font>
      <sz val="11"/>
      <color indexed="8"/>
      <name val="Calibri"/>
      <family val="2"/>
    </font>
    <font>
      <sz val="14"/>
      <color theme="2" tint="-0.89999084444715716"/>
      <name val="Footlight MT Light"/>
      <family val="1"/>
    </font>
    <font>
      <sz val="14"/>
      <color theme="1" tint="4.9989318521683403E-2"/>
      <name val="Footlight MT Light"/>
      <family val="1"/>
    </font>
    <font>
      <b/>
      <sz val="14"/>
      <color theme="1"/>
      <name val="Footlight MT Light"/>
      <family val="1"/>
    </font>
    <font>
      <sz val="9"/>
      <color indexed="81"/>
      <name val="Tahoma"/>
      <family val="2"/>
    </font>
    <font>
      <b/>
      <sz val="9"/>
      <color indexed="81"/>
      <name val="Tahoma"/>
      <family val="2"/>
    </font>
  </fonts>
  <fills count="10">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249977111117893"/>
        <bgColor indexed="64"/>
      </patternFill>
    </fill>
  </fills>
  <borders count="16">
    <border>
      <left/>
      <right/>
      <top/>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0" fontId="2" fillId="0" borderId="1" applyNumberFormat="0" applyFill="0" applyAlignment="0" applyProtection="0"/>
    <xf numFmtId="165" fontId="1" fillId="0" borderId="0" applyFont="0" applyFill="0" applyBorder="0" applyAlignment="0" applyProtection="0"/>
    <xf numFmtId="0" fontId="9" fillId="0" borderId="0"/>
  </cellStyleXfs>
  <cellXfs count="150">
    <xf numFmtId="0" fontId="0" fillId="0" borderId="0" xfId="0"/>
    <xf numFmtId="0" fontId="3" fillId="0" borderId="0" xfId="0" applyFont="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8" xfId="0" applyFont="1" applyFill="1" applyBorder="1" applyAlignment="1">
      <alignment horizontal="center" vertical="center" wrapText="1"/>
    </xf>
    <xf numFmtId="43" fontId="3" fillId="3" borderId="8" xfId="1"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xf numFmtId="0" fontId="3" fillId="3" borderId="11" xfId="0" applyFont="1" applyFill="1" applyBorder="1" applyAlignment="1">
      <alignment horizontal="center"/>
    </xf>
    <xf numFmtId="0" fontId="3" fillId="3" borderId="0" xfId="0" applyFont="1" applyFill="1"/>
    <xf numFmtId="0" fontId="3" fillId="0" borderId="0" xfId="0" applyFont="1"/>
    <xf numFmtId="0" fontId="5" fillId="4" borderId="8" xfId="0" applyFont="1" applyFill="1" applyBorder="1" applyAlignment="1">
      <alignment vertical="center" wrapText="1"/>
    </xf>
    <xf numFmtId="43" fontId="5" fillId="4" borderId="8" xfId="1" applyFont="1" applyFill="1" applyBorder="1" applyAlignment="1">
      <alignment vertical="center"/>
    </xf>
    <xf numFmtId="0" fontId="5" fillId="4" borderId="8" xfId="0" applyFont="1" applyFill="1" applyBorder="1" applyAlignment="1">
      <alignment horizontal="center" vertical="center"/>
    </xf>
    <xf numFmtId="0" fontId="5" fillId="4" borderId="8" xfId="0" applyFont="1" applyFill="1" applyBorder="1" applyAlignment="1">
      <alignment horizontal="center" vertical="center" wrapText="1"/>
    </xf>
    <xf numFmtId="0" fontId="6" fillId="4" borderId="8" xfId="0" applyFont="1" applyFill="1" applyBorder="1" applyAlignment="1">
      <alignment wrapText="1"/>
    </xf>
    <xf numFmtId="0" fontId="6" fillId="4" borderId="8" xfId="0" applyFont="1" applyFill="1" applyBorder="1"/>
    <xf numFmtId="0" fontId="6" fillId="0" borderId="0" xfId="0" applyFont="1"/>
    <xf numFmtId="2" fontId="3" fillId="4" borderId="8" xfId="0" applyNumberFormat="1" applyFont="1" applyFill="1" applyBorder="1" applyAlignment="1">
      <alignment horizontal="center" vertical="center"/>
    </xf>
    <xf numFmtId="43" fontId="6" fillId="4" borderId="8" xfId="1" applyFont="1" applyFill="1" applyBorder="1" applyAlignment="1">
      <alignment wrapText="1"/>
    </xf>
    <xf numFmtId="0" fontId="6" fillId="4" borderId="8" xfId="0" applyFont="1" applyFill="1" applyBorder="1" applyAlignment="1">
      <alignment horizontal="center" vertical="center" wrapText="1"/>
    </xf>
    <xf numFmtId="43" fontId="6" fillId="4" borderId="8" xfId="1" applyFont="1" applyFill="1" applyBorder="1"/>
    <xf numFmtId="0" fontId="4" fillId="4" borderId="8" xfId="0" applyFont="1" applyFill="1" applyBorder="1" applyAlignment="1">
      <alignment wrapText="1"/>
    </xf>
    <xf numFmtId="43" fontId="4" fillId="4" borderId="8" xfId="1" applyFont="1" applyFill="1" applyBorder="1"/>
    <xf numFmtId="0" fontId="7" fillId="4" borderId="8" xfId="0" applyFont="1" applyFill="1" applyBorder="1" applyAlignment="1">
      <alignment wrapText="1"/>
    </xf>
    <xf numFmtId="43" fontId="7" fillId="4" borderId="8" xfId="1" applyFont="1" applyFill="1" applyBorder="1"/>
    <xf numFmtId="43" fontId="7" fillId="4" borderId="8" xfId="1" applyFont="1" applyFill="1" applyBorder="1" applyAlignment="1">
      <alignment wrapText="1"/>
    </xf>
    <xf numFmtId="0" fontId="8" fillId="4" borderId="8" xfId="0" applyFont="1" applyFill="1" applyBorder="1"/>
    <xf numFmtId="0" fontId="4" fillId="4" borderId="8" xfId="0" applyFont="1" applyFill="1" applyBorder="1" applyAlignment="1">
      <alignment vertical="center" wrapText="1"/>
    </xf>
    <xf numFmtId="43" fontId="4" fillId="4" borderId="8" xfId="1" applyFont="1" applyFill="1" applyBorder="1" applyAlignment="1">
      <alignment vertical="center"/>
    </xf>
    <xf numFmtId="0" fontId="4" fillId="4" borderId="8" xfId="0" applyFont="1" applyFill="1" applyBorder="1" applyAlignment="1">
      <alignment horizontal="center" vertical="center"/>
    </xf>
    <xf numFmtId="165" fontId="4" fillId="4" borderId="8" xfId="3" applyFont="1" applyFill="1" applyBorder="1" applyAlignment="1">
      <alignment vertical="center"/>
    </xf>
    <xf numFmtId="43" fontId="4" fillId="4" borderId="0" xfId="1" applyFont="1" applyFill="1"/>
    <xf numFmtId="0" fontId="4" fillId="4" borderId="8" xfId="0" applyFont="1" applyFill="1" applyBorder="1" applyAlignment="1">
      <alignment horizontal="center" vertical="center" wrapText="1"/>
    </xf>
    <xf numFmtId="43" fontId="8" fillId="4" borderId="8" xfId="1" applyFont="1" applyFill="1" applyBorder="1" applyAlignment="1">
      <alignment vertical="center"/>
    </xf>
    <xf numFmtId="165" fontId="4" fillId="4" borderId="8" xfId="3" applyFont="1" applyFill="1" applyBorder="1" applyAlignment="1">
      <alignment horizontal="center" vertical="center" wrapText="1"/>
    </xf>
    <xf numFmtId="43" fontId="4" fillId="4" borderId="8" xfId="1" applyFont="1" applyFill="1" applyBorder="1" applyAlignment="1">
      <alignment horizontal="center" vertical="center" wrapText="1"/>
    </xf>
    <xf numFmtId="3" fontId="4" fillId="4" borderId="8" xfId="4" applyNumberFormat="1" applyFont="1" applyFill="1" applyBorder="1" applyAlignment="1">
      <alignment horizontal="center" vertical="center" wrapText="1"/>
    </xf>
    <xf numFmtId="165" fontId="4" fillId="4" borderId="8" xfId="3" applyFont="1" applyFill="1" applyBorder="1" applyAlignment="1">
      <alignment horizontal="left" vertical="center" wrapText="1"/>
    </xf>
    <xf numFmtId="43" fontId="3" fillId="4" borderId="0" xfId="1" applyFont="1" applyFill="1"/>
    <xf numFmtId="43" fontId="6" fillId="4" borderId="8" xfId="1" applyFont="1" applyFill="1" applyBorder="1" applyAlignment="1">
      <alignment vertical="center"/>
    </xf>
    <xf numFmtId="43" fontId="4" fillId="4" borderId="8" xfId="1" applyFont="1" applyFill="1" applyBorder="1" applyAlignment="1">
      <alignment horizontal="left" vertical="center" wrapText="1"/>
    </xf>
    <xf numFmtId="3" fontId="4" fillId="4" borderId="8" xfId="0" applyNumberFormat="1" applyFont="1" applyFill="1" applyBorder="1" applyAlignment="1">
      <alignment vertical="center"/>
    </xf>
    <xf numFmtId="166" fontId="4" fillId="4" borderId="8" xfId="3" applyNumberFormat="1" applyFont="1" applyFill="1" applyBorder="1" applyAlignment="1">
      <alignment horizontal="center" vertical="center" wrapText="1"/>
    </xf>
    <xf numFmtId="43" fontId="4" fillId="4" borderId="8" xfId="1" applyFont="1" applyFill="1" applyBorder="1" applyAlignment="1">
      <alignment horizontal="center" vertical="center"/>
    </xf>
    <xf numFmtId="17" fontId="4" fillId="4" borderId="8" xfId="0" applyNumberFormat="1" applyFont="1" applyFill="1" applyBorder="1" applyAlignment="1">
      <alignment horizontal="center" vertical="center"/>
    </xf>
    <xf numFmtId="0" fontId="10" fillId="4" borderId="8" xfId="0" applyFont="1" applyFill="1" applyBorder="1" applyAlignment="1">
      <alignment vertical="center" wrapText="1"/>
    </xf>
    <xf numFmtId="43" fontId="10" fillId="4" borderId="8" xfId="1" applyFont="1" applyFill="1" applyBorder="1" applyAlignment="1">
      <alignment vertical="center"/>
    </xf>
    <xf numFmtId="0" fontId="10" fillId="4" borderId="8" xfId="0" applyFont="1" applyFill="1" applyBorder="1" applyAlignment="1">
      <alignment horizontal="center" vertical="center"/>
    </xf>
    <xf numFmtId="165" fontId="10" fillId="4" borderId="8" xfId="3" applyFont="1" applyFill="1" applyBorder="1" applyAlignment="1">
      <alignment vertical="center"/>
    </xf>
    <xf numFmtId="0" fontId="10" fillId="4" borderId="8" xfId="0" applyFont="1" applyFill="1" applyBorder="1" applyAlignment="1">
      <alignment horizontal="center" vertical="center" wrapText="1"/>
    </xf>
    <xf numFmtId="43" fontId="5" fillId="4" borderId="8" xfId="1" applyFont="1" applyFill="1" applyBorder="1" applyAlignment="1">
      <alignment horizontal="center" vertical="center" wrapText="1"/>
    </xf>
    <xf numFmtId="43" fontId="5" fillId="4" borderId="8" xfId="1" applyFont="1" applyFill="1" applyBorder="1" applyAlignment="1">
      <alignment horizontal="left" vertical="center" wrapText="1"/>
    </xf>
    <xf numFmtId="3" fontId="5" fillId="4" borderId="8" xfId="4" applyNumberFormat="1" applyFont="1" applyFill="1" applyBorder="1" applyAlignment="1">
      <alignment horizontal="center" vertical="center" wrapText="1"/>
    </xf>
    <xf numFmtId="43" fontId="4" fillId="4" borderId="8" xfId="1" applyFont="1" applyFill="1" applyBorder="1" applyAlignment="1">
      <alignment horizontal="right" vertical="center" wrapText="1"/>
    </xf>
    <xf numFmtId="165" fontId="4" fillId="4" borderId="8" xfId="0" applyNumberFormat="1" applyFont="1" applyFill="1" applyBorder="1" applyAlignment="1">
      <alignment horizontal="left" vertical="center" wrapText="1"/>
    </xf>
    <xf numFmtId="0" fontId="3" fillId="5" borderId="8" xfId="0" applyFont="1" applyFill="1" applyBorder="1" applyAlignment="1">
      <alignment vertical="center"/>
    </xf>
    <xf numFmtId="0" fontId="3" fillId="5" borderId="8" xfId="0" applyFont="1" applyFill="1" applyBorder="1" applyAlignment="1">
      <alignment horizontal="center" vertical="center"/>
    </xf>
    <xf numFmtId="0" fontId="3" fillId="6" borderId="8" xfId="0" applyFont="1" applyFill="1" applyBorder="1" applyAlignment="1">
      <alignment vertical="center" wrapText="1"/>
    </xf>
    <xf numFmtId="43" fontId="4" fillId="6" borderId="8" xfId="1" applyFont="1" applyFill="1" applyBorder="1" applyAlignment="1">
      <alignment vertical="center"/>
    </xf>
    <xf numFmtId="2" fontId="3" fillId="6" borderId="8" xfId="0" applyNumberFormat="1" applyFont="1" applyFill="1" applyBorder="1" applyAlignment="1">
      <alignment horizontal="center" vertical="center"/>
    </xf>
    <xf numFmtId="0" fontId="4" fillId="6" borderId="8" xfId="0" applyFont="1" applyFill="1" applyBorder="1" applyAlignment="1">
      <alignment horizontal="left" vertical="top" wrapText="1"/>
    </xf>
    <xf numFmtId="43" fontId="4" fillId="6" borderId="8" xfId="1" applyFont="1" applyFill="1" applyBorder="1" applyAlignment="1">
      <alignment horizontal="left" vertical="top" wrapText="1"/>
    </xf>
    <xf numFmtId="0" fontId="4" fillId="6" borderId="8" xfId="0" applyFont="1" applyFill="1" applyBorder="1" applyAlignment="1">
      <alignment vertical="center"/>
    </xf>
    <xf numFmtId="0" fontId="4" fillId="6" borderId="8" xfId="0" applyFont="1" applyFill="1" applyBorder="1" applyAlignment="1">
      <alignment vertical="center" wrapText="1"/>
    </xf>
    <xf numFmtId="0" fontId="4" fillId="6" borderId="8" xfId="0" applyFont="1" applyFill="1" applyBorder="1" applyAlignment="1">
      <alignment horizontal="left" vertical="center" wrapText="1"/>
    </xf>
    <xf numFmtId="43" fontId="3" fillId="5" borderId="8" xfId="1" applyFont="1" applyFill="1" applyBorder="1" applyAlignment="1">
      <alignment vertical="center" wrapText="1"/>
    </xf>
    <xf numFmtId="4" fontId="3" fillId="5" borderId="8" xfId="0" applyNumberFormat="1" applyFont="1" applyFill="1" applyBorder="1" applyAlignment="1">
      <alignment vertical="center" wrapText="1"/>
    </xf>
    <xf numFmtId="2" fontId="3" fillId="7" borderId="8" xfId="0" applyNumberFormat="1" applyFont="1" applyFill="1" applyBorder="1" applyAlignment="1">
      <alignment horizontal="center" vertical="center"/>
    </xf>
    <xf numFmtId="0" fontId="4" fillId="7" borderId="8" xfId="0" applyFont="1" applyFill="1" applyBorder="1" applyAlignment="1">
      <alignment vertical="center" wrapText="1"/>
    </xf>
    <xf numFmtId="43" fontId="4" fillId="7" borderId="8" xfId="1" applyFont="1" applyFill="1" applyBorder="1" applyAlignment="1">
      <alignment vertical="center"/>
    </xf>
    <xf numFmtId="43" fontId="4" fillId="7" borderId="8" xfId="1"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4" applyFont="1" applyFill="1" applyBorder="1" applyAlignment="1">
      <alignment vertical="center" wrapText="1"/>
    </xf>
    <xf numFmtId="0" fontId="4" fillId="7" borderId="8" xfId="0" applyFont="1" applyFill="1" applyBorder="1" applyAlignment="1">
      <alignment horizontal="left" vertical="center" wrapText="1"/>
    </xf>
    <xf numFmtId="0" fontId="6" fillId="7" borderId="8" xfId="0" applyFont="1" applyFill="1" applyBorder="1" applyAlignment="1">
      <alignment vertical="center" wrapText="1"/>
    </xf>
    <xf numFmtId="0" fontId="6" fillId="7" borderId="8" xfId="4" applyFont="1" applyFill="1" applyBorder="1" applyAlignment="1">
      <alignment vertical="center" wrapText="1"/>
    </xf>
    <xf numFmtId="0" fontId="4" fillId="7" borderId="8" xfId="0" applyFont="1" applyFill="1" applyBorder="1" applyAlignment="1">
      <alignment horizontal="center" vertical="center"/>
    </xf>
    <xf numFmtId="3" fontId="4" fillId="7" borderId="8" xfId="4" applyNumberFormat="1" applyFont="1" applyFill="1" applyBorder="1" applyAlignment="1">
      <alignment horizontal="center" vertical="center" wrapText="1"/>
    </xf>
    <xf numFmtId="0" fontId="11" fillId="7" borderId="8" xfId="0" applyFont="1" applyFill="1" applyBorder="1" applyAlignment="1">
      <alignment vertical="center" wrapText="1"/>
    </xf>
    <xf numFmtId="43" fontId="11" fillId="7" borderId="8" xfId="1" applyFont="1" applyFill="1" applyBorder="1" applyAlignment="1">
      <alignment vertical="center" wrapText="1"/>
    </xf>
    <xf numFmtId="4" fontId="11" fillId="7" borderId="8" xfId="0" applyNumberFormat="1" applyFont="1" applyFill="1" applyBorder="1" applyAlignment="1">
      <alignment horizontal="center" vertical="center" wrapText="1"/>
    </xf>
    <xf numFmtId="43" fontId="11" fillId="7" borderId="8" xfId="1" applyFont="1" applyFill="1" applyBorder="1" applyAlignment="1">
      <alignment vertical="center"/>
    </xf>
    <xf numFmtId="165" fontId="11" fillId="7" borderId="8" xfId="3" applyFont="1" applyFill="1" applyBorder="1" applyAlignment="1">
      <alignment vertical="center" wrapText="1"/>
    </xf>
    <xf numFmtId="0" fontId="11" fillId="7" borderId="8" xfId="4" applyFont="1" applyFill="1" applyBorder="1" applyAlignment="1">
      <alignment vertical="center" wrapText="1"/>
    </xf>
    <xf numFmtId="0" fontId="10" fillId="7" borderId="8" xfId="0" applyFont="1" applyFill="1" applyBorder="1" applyAlignment="1">
      <alignment vertical="center" wrapText="1"/>
    </xf>
    <xf numFmtId="43" fontId="4" fillId="7" borderId="0" xfId="1" applyFont="1" applyFill="1"/>
    <xf numFmtId="0" fontId="6" fillId="7" borderId="8" xfId="0" applyFont="1" applyFill="1" applyBorder="1" applyAlignment="1">
      <alignment wrapText="1"/>
    </xf>
    <xf numFmtId="43" fontId="6" fillId="7" borderId="8" xfId="1" applyFont="1" applyFill="1" applyBorder="1"/>
    <xf numFmtId="43" fontId="3" fillId="7" borderId="8" xfId="1" applyFont="1" applyFill="1" applyBorder="1"/>
    <xf numFmtId="0" fontId="3" fillId="7" borderId="8" xfId="0" applyFont="1" applyFill="1" applyBorder="1"/>
    <xf numFmtId="0" fontId="6" fillId="7" borderId="8" xfId="0" applyFont="1" applyFill="1" applyBorder="1"/>
    <xf numFmtId="0" fontId="6" fillId="8" borderId="0" xfId="0" applyFont="1" applyFill="1"/>
    <xf numFmtId="0" fontId="3" fillId="8" borderId="8" xfId="2" applyFont="1" applyFill="1" applyBorder="1" applyAlignment="1">
      <alignment horizontal="center" vertical="center"/>
    </xf>
    <xf numFmtId="0" fontId="3" fillId="8" borderId="8" xfId="2" applyFont="1" applyFill="1" applyBorder="1" applyAlignment="1">
      <alignment vertical="center"/>
    </xf>
    <xf numFmtId="43" fontId="3" fillId="8" borderId="8" xfId="1" applyFont="1" applyFill="1" applyBorder="1" applyAlignment="1">
      <alignment vertical="center"/>
    </xf>
    <xf numFmtId="4" fontId="3" fillId="8" borderId="8" xfId="2" applyNumberFormat="1" applyFont="1" applyFill="1" applyBorder="1" applyAlignment="1">
      <alignment vertical="center"/>
    </xf>
    <xf numFmtId="0" fontId="3" fillId="0" borderId="0" xfId="0" applyFont="1" applyAlignment="1">
      <alignment horizontal="center"/>
    </xf>
    <xf numFmtId="43" fontId="3" fillId="0" borderId="0" xfId="1" applyFont="1"/>
    <xf numFmtId="43" fontId="0" fillId="0" borderId="0" xfId="0" applyNumberFormat="1"/>
    <xf numFmtId="43" fontId="5" fillId="4" borderId="0" xfId="0" applyNumberFormat="1" applyFont="1" applyFill="1" applyAlignment="1">
      <alignment vertical="center"/>
    </xf>
    <xf numFmtId="0" fontId="3" fillId="6" borderId="8" xfId="0" applyFont="1" applyFill="1" applyBorder="1" applyAlignment="1">
      <alignment vertical="center"/>
    </xf>
    <xf numFmtId="166" fontId="4" fillId="6" borderId="8" xfId="1" applyNumberFormat="1" applyFont="1" applyFill="1" applyBorder="1" applyAlignment="1">
      <alignment horizontal="center" vertical="center" wrapText="1"/>
    </xf>
    <xf numFmtId="43" fontId="4" fillId="6" borderId="8" xfId="1" applyFont="1" applyFill="1" applyBorder="1" applyAlignment="1">
      <alignment vertical="center" wrapText="1"/>
    </xf>
    <xf numFmtId="0" fontId="3" fillId="7" borderId="0" xfId="0" applyFont="1" applyFill="1" applyAlignment="1">
      <alignment horizontal="center" vertical="center" wrapText="1"/>
    </xf>
    <xf numFmtId="43" fontId="12" fillId="7" borderId="8" xfId="1" applyFont="1" applyFill="1" applyBorder="1" applyAlignment="1">
      <alignment vertical="center" wrapText="1"/>
    </xf>
    <xf numFmtId="43" fontId="6" fillId="7" borderId="8" xfId="1" applyFont="1" applyFill="1" applyBorder="1" applyAlignment="1">
      <alignment vertical="center" wrapText="1"/>
    </xf>
    <xf numFmtId="0" fontId="6" fillId="7" borderId="8" xfId="0" applyFont="1" applyFill="1" applyBorder="1" applyAlignment="1">
      <alignment horizontal="center" vertical="center" wrapText="1"/>
    </xf>
    <xf numFmtId="2" fontId="3" fillId="9" borderId="8" xfId="0" applyNumberFormat="1" applyFont="1" applyFill="1" applyBorder="1" applyAlignment="1">
      <alignment horizontal="center" vertical="center"/>
    </xf>
    <xf numFmtId="0" fontId="4" fillId="9" borderId="8" xfId="0" applyFont="1" applyFill="1" applyBorder="1" applyAlignment="1">
      <alignment vertical="center" wrapText="1"/>
    </xf>
    <xf numFmtId="0" fontId="3" fillId="9" borderId="8" xfId="0" applyFont="1" applyFill="1" applyBorder="1" applyAlignment="1">
      <alignment vertical="center" wrapText="1"/>
    </xf>
    <xf numFmtId="43" fontId="3" fillId="9" borderId="8" xfId="1" applyFont="1" applyFill="1" applyBorder="1" applyAlignment="1">
      <alignment vertical="center"/>
    </xf>
    <xf numFmtId="0" fontId="3" fillId="9" borderId="8" xfId="0" applyFont="1" applyFill="1" applyBorder="1" applyAlignment="1">
      <alignment horizontal="center" vertical="center" wrapText="1"/>
    </xf>
    <xf numFmtId="4" fontId="0" fillId="0" borderId="0" xfId="0" applyNumberFormat="1"/>
    <xf numFmtId="43" fontId="0" fillId="0" borderId="0" xfId="1" applyFont="1"/>
    <xf numFmtId="0" fontId="6" fillId="7" borderId="8" xfId="0" applyFont="1" applyFill="1" applyBorder="1" applyAlignment="1">
      <alignment horizontal="center" vertical="center"/>
    </xf>
    <xf numFmtId="43" fontId="10" fillId="7" borderId="8" xfId="1" applyFont="1" applyFill="1" applyBorder="1" applyAlignment="1">
      <alignment vertical="center"/>
    </xf>
    <xf numFmtId="43" fontId="10" fillId="7" borderId="0" xfId="1" applyFont="1" applyFill="1" applyBorder="1" applyAlignment="1">
      <alignment vertical="center"/>
    </xf>
    <xf numFmtId="165" fontId="10" fillId="7" borderId="8" xfId="3" applyFont="1" applyFill="1" applyBorder="1" applyAlignment="1">
      <alignment vertical="center"/>
    </xf>
    <xf numFmtId="0" fontId="10" fillId="7" borderId="8" xfId="0" applyFont="1" applyFill="1" applyBorder="1" applyAlignment="1">
      <alignment horizontal="center" vertical="center" wrapText="1"/>
    </xf>
    <xf numFmtId="0" fontId="6" fillId="4" borderId="8" xfId="0" applyFont="1" applyFill="1" applyBorder="1" applyAlignment="1">
      <alignment horizontal="center" vertical="center"/>
    </xf>
    <xf numFmtId="0" fontId="7" fillId="4" borderId="8" xfId="0" applyFont="1" applyFill="1" applyBorder="1" applyAlignment="1">
      <alignment horizontal="center" vertical="center"/>
    </xf>
    <xf numFmtId="43" fontId="3" fillId="9" borderId="8" xfId="1" applyFont="1" applyFill="1" applyBorder="1" applyAlignment="1">
      <alignment horizontal="center" vertical="center"/>
    </xf>
    <xf numFmtId="17" fontId="4" fillId="6" borderId="8" xfId="0" applyNumberFormat="1" applyFont="1" applyFill="1" applyBorder="1" applyAlignment="1">
      <alignment horizontal="center" vertical="center" wrapText="1"/>
    </xf>
    <xf numFmtId="43" fontId="3" fillId="5" borderId="8" xfId="1" applyFont="1" applyFill="1" applyBorder="1" applyAlignment="1">
      <alignment horizontal="center" vertical="center" wrapText="1"/>
    </xf>
    <xf numFmtId="4" fontId="6" fillId="7" borderId="8" xfId="0" applyNumberFormat="1" applyFont="1" applyFill="1" applyBorder="1" applyAlignment="1">
      <alignment horizontal="center" vertical="center" wrapText="1"/>
    </xf>
    <xf numFmtId="43" fontId="11" fillId="7" borderId="8" xfId="1" applyFont="1" applyFill="1" applyBorder="1" applyAlignment="1">
      <alignment horizontal="center" vertical="center"/>
    </xf>
    <xf numFmtId="0" fontId="4" fillId="6" borderId="8" xfId="0" applyFont="1" applyFill="1" applyBorder="1" applyAlignment="1">
      <alignment horizontal="center" vertical="center"/>
    </xf>
    <xf numFmtId="2" fontId="4" fillId="7" borderId="8" xfId="0" applyNumberFormat="1" applyFont="1" applyFill="1" applyBorder="1" applyAlignment="1">
      <alignment horizontal="center" vertical="center"/>
    </xf>
    <xf numFmtId="164" fontId="3" fillId="4" borderId="8" xfId="0" applyNumberFormat="1" applyFont="1" applyFill="1" applyBorder="1" applyAlignment="1">
      <alignment horizontal="center" vertical="center"/>
    </xf>
    <xf numFmtId="0" fontId="3" fillId="4" borderId="8" xfId="0" applyFont="1" applyFill="1" applyBorder="1" applyAlignment="1">
      <alignment vertical="center" wrapText="1"/>
    </xf>
    <xf numFmtId="43" fontId="4" fillId="4" borderId="8" xfId="0" applyNumberFormat="1" applyFont="1" applyFill="1" applyBorder="1" applyAlignment="1">
      <alignment horizontal="center" vertical="center" wrapText="1"/>
    </xf>
    <xf numFmtId="43" fontId="6" fillId="4" borderId="8" xfId="1" applyFont="1" applyFill="1" applyBorder="1" applyAlignment="1">
      <alignment horizontal="center"/>
    </xf>
    <xf numFmtId="3" fontId="7" fillId="4" borderId="8" xfId="0" applyNumberFormat="1" applyFont="1" applyFill="1" applyBorder="1" applyAlignment="1">
      <alignment horizontal="center" wrapText="1"/>
    </xf>
    <xf numFmtId="0" fontId="3" fillId="0" borderId="0" xfId="0" applyFont="1" applyAlignment="1">
      <alignment wrapText="1"/>
    </xf>
    <xf numFmtId="43" fontId="3" fillId="7" borderId="0" xfId="1" applyFont="1" applyFill="1" applyBorder="1"/>
    <xf numFmtId="0" fontId="3" fillId="6" borderId="8" xfId="0" applyFont="1" applyFill="1" applyBorder="1" applyAlignment="1">
      <alignment vertical="center" wrapText="1"/>
    </xf>
    <xf numFmtId="0" fontId="3" fillId="7" borderId="11"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4" borderId="8" xfId="0" applyFont="1" applyFill="1" applyBorder="1" applyAlignment="1">
      <alignment horizontal="center" vertical="center" wrapText="1"/>
    </xf>
  </cellXfs>
  <cellStyles count="5">
    <cellStyle name="Comma" xfId="1" builtinId="3"/>
    <cellStyle name="Comma 2" xfId="3" xr:uid="{00000000-0005-0000-0000-000001000000}"/>
    <cellStyle name="Normal" xfId="0" builtinId="0"/>
    <cellStyle name="Normal 2" xfId="4" xr:uid="{00000000-0005-0000-0000-00000300000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1010.png"/><Relationship Id="rId3" Type="http://schemas.openxmlformats.org/officeDocument/2006/relationships/image" Target="../media/image10.png"/><Relationship Id="rId7" Type="http://schemas.openxmlformats.org/officeDocument/2006/relationships/image" Target="../media/image101.png"/><Relationship Id="rId12" Type="http://schemas.openxmlformats.org/officeDocument/2006/relationships/customXml" Target="../ink/ink6.xml"/><Relationship Id="rId1" Type="http://schemas.openxmlformats.org/officeDocument/2006/relationships/customXml" Target="../ink/ink1.xml"/><Relationship Id="rId6" Type="http://schemas.openxmlformats.org/officeDocument/2006/relationships/customXml" Target="../ink/ink3.xml"/><Relationship Id="rId11" Type="http://schemas.openxmlformats.org/officeDocument/2006/relationships/image" Target="../media/image1000.png"/><Relationship Id="rId5" Type="http://schemas.openxmlformats.org/officeDocument/2006/relationships/image" Target="../media/image100.png"/><Relationship Id="rId10" Type="http://schemas.openxmlformats.org/officeDocument/2006/relationships/customXml" Target="../ink/ink5.xml"/><Relationship Id="rId4" Type="http://schemas.openxmlformats.org/officeDocument/2006/relationships/customXml" Target="../ink/ink2.xml"/><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1"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oneCellAnchor>
    <xdr:from>
      <xdr:col>5</xdr:col>
      <xdr:colOff>19020</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7645EF-EE1B-40D1-9BC9-2FAC9835461F}"/>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30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2">
              <a:extLst>
                <a:ext uri="{FF2B5EF4-FFF2-40B4-BE49-F238E27FC236}">
                  <a16:creationId xmlns:a16="http://schemas.microsoft.com/office/drawing/2014/main" id="{5B07F963-05A7-413E-9A56-0DE4DD15A4B2}"/>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5"/>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3">
              <a:extLst>
                <a:ext uri="{FF2B5EF4-FFF2-40B4-BE49-F238E27FC236}">
                  <a16:creationId xmlns:a16="http://schemas.microsoft.com/office/drawing/2014/main" id="{240B1429-B009-483E-AF74-AB40A64CB325}"/>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7"/>
            <a:stretch>
              <a:fillRect/>
            </a:stretch>
          </xdr:blipFill>
          <xdr:spPr>
            <a:xfrm>
              <a:off x="9527760" y="4662240"/>
              <a:ext cx="18000" cy="18000"/>
            </a:xfrm>
            <a:prstGeom prst="rect">
              <a:avLst/>
            </a:prstGeom>
          </xdr:spPr>
        </xdr:pic>
      </mc:Fallback>
    </mc:AlternateContent>
    <xdr:clientData/>
  </xdr:oneCellAnchor>
  <xdr:oneCellAnchor>
    <xdr:from>
      <xdr:col>3</xdr:col>
      <xdr:colOff>19020</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F6B508BF-15C0-42D6-9107-C15CA19C9971}"/>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twoCellAnchor editAs="oneCell">
    <xdr:from>
      <xdr:col>2</xdr:col>
      <xdr:colOff>3409950</xdr:colOff>
      <xdr:row>1</xdr:row>
      <xdr:rowOff>133350</xdr:rowOff>
    </xdr:from>
    <xdr:to>
      <xdr:col>4</xdr:col>
      <xdr:colOff>9525</xdr:colOff>
      <xdr:row>1</xdr:row>
      <xdr:rowOff>1762125</xdr:rowOff>
    </xdr:to>
    <xdr:pic>
      <xdr:nvPicPr>
        <xdr:cNvPr id="8" name="Picture 7" descr="Home | Nigeria Extractive Industries ...">
          <a:extLst>
            <a:ext uri="{FF2B5EF4-FFF2-40B4-BE49-F238E27FC236}">
              <a16:creationId xmlns:a16="http://schemas.microsoft.com/office/drawing/2014/main" id="{28835AD3-D589-4E90-988D-8AE268542A8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477000" y="133350"/>
          <a:ext cx="28289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209550</xdr:colOff>
      <xdr:row>1</xdr:row>
      <xdr:rowOff>114300</xdr:rowOff>
    </xdr:from>
    <xdr:to>
      <xdr:col>9</xdr:col>
      <xdr:colOff>847725</xdr:colOff>
      <xdr:row>1</xdr:row>
      <xdr:rowOff>1743075</xdr:rowOff>
    </xdr:to>
    <xdr:pic>
      <xdr:nvPicPr>
        <xdr:cNvPr id="9" name="Picture 8" descr="Home | Nigeria Extractive Industries ...">
          <a:extLst>
            <a:ext uri="{FF2B5EF4-FFF2-40B4-BE49-F238E27FC236}">
              <a16:creationId xmlns:a16="http://schemas.microsoft.com/office/drawing/2014/main" id="{C2BE9B8E-B763-4E71-A485-9DED3C6A08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878300" y="114300"/>
          <a:ext cx="28289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19020</xdr:colOff>
      <xdr:row>47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3FDA725A-4AD5-49E4-9DC1-444EFF2BE27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1"/>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CB2E9AEC-B563-457F-86B7-30A4BB5F38D0}"/>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3"/>
            <a:stretch>
              <a:fillRect/>
            </a:stretch>
          </xdr:blipFill>
          <xdr:spPr>
            <a:xfrm>
              <a:off x="9527760" y="466224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19020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BF82B1F8-A2E4-4B2A-9465-7807F0E1E78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7"/>
    </inkml:context>
    <inkml:brush xml:id="br0">
      <inkml:brushProperty name="width" value="0.05" units="cm"/>
      <inkml:brushProperty name="height" value="0.05" units="cm"/>
    </inkml:brush>
  </inkml:definitions>
  <inkml:trace contextRef="#ctx0" brushRef="#br0">1 0 7024 0 0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9"/>
    </inkml:context>
    <inkml:brush xml:id="br0">
      <inkml:brushProperty name="width" value="0.05" units="cm"/>
      <inkml:brushProperty name="height" value="0.05" units="cm"/>
    </inkml:brush>
  </inkml:definitions>
  <inkml:trace contextRef="#ctx0" brushRef="#br0">1 0 7024 0 0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0"/>
    </inkml:context>
    <inkml:brush xml:id="br0">
      <inkml:brushProperty name="width" value="0.05" units="cm"/>
      <inkml:brushProperty name="height" value="0.05" units="cm"/>
    </inkml:brush>
  </inkml:definitions>
  <inkml:trace contextRef="#ctx0" brushRef="#br0">1 0 7024 0 0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1"/>
    </inkml:context>
    <inkml:brush xml:id="br0">
      <inkml:brushProperty name="width" value="0.05" units="cm"/>
      <inkml:brushProperty name="height" value="0.05" units="cm"/>
    </inkml:brush>
  </inkml:definitions>
  <inkml:trace contextRef="#ctx0" brushRef="#br0">1 0 7024 0 0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5:51:44.786"/>
    </inkml:context>
    <inkml:brush xml:id="br0">
      <inkml:brushProperty name="width" value="0.05" units="cm"/>
      <inkml:brushProperty name="height" value="0.05" units="cm"/>
    </inkml:brush>
  </inkml:definitions>
  <inkml:trace contextRef="#ctx0" brushRef="#br0">1 0 7024 0 0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6:13:17.233"/>
    </inkml:context>
    <inkml:brush xml:id="br0">
      <inkml:brushProperty name="width" value="0.05" units="cm"/>
      <inkml:brushProperty name="height" value="0.05" units="cm"/>
    </inkml:brush>
  </inkml:definitions>
  <inkml:trace contextRef="#ctx0" brushRef="#br0">1 0 7024 0 0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3:12:52.481"/>
    </inkml:context>
    <inkml:brush xml:id="br0">
      <inkml:brushProperty name="width" value="0.05" units="cm"/>
      <inkml:brushProperty name="height" value="0.05" units="cm"/>
    </inkml:brush>
  </inkml:definitions>
  <inkml:trace contextRef="#ctx0" brushRef="#br0">1 0 7024 0 0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
  <sheetViews>
    <sheetView tabSelected="1" topLeftCell="E2" zoomScale="80" zoomScaleNormal="80" workbookViewId="0">
      <selection activeCell="L68" sqref="L68"/>
    </sheetView>
  </sheetViews>
  <sheetFormatPr defaultColWidth="9.21875" defaultRowHeight="17.399999999999999" x14ac:dyDescent="0.3"/>
  <cols>
    <col min="1" max="1" width="14" style="13" customWidth="1"/>
    <col min="2" max="2" width="32" style="100" customWidth="1"/>
    <col min="3" max="3" width="61.77734375" style="13" customWidth="1"/>
    <col min="4" max="4" width="31.5546875" style="101" customWidth="1"/>
    <col min="5" max="5" width="23.21875" style="100" bestFit="1" customWidth="1"/>
    <col min="6" max="6" width="29.77734375" style="101" customWidth="1"/>
    <col min="7" max="7" width="26.44140625" style="101" customWidth="1"/>
    <col min="8" max="8" width="30.77734375" style="13" customWidth="1"/>
    <col min="9" max="9" width="32.77734375" style="100" customWidth="1"/>
    <col min="10" max="10" width="24.77734375" style="13" customWidth="1"/>
    <col min="11" max="11" width="37.21875" style="13" customWidth="1"/>
    <col min="12" max="12" width="49.21875" style="13" customWidth="1"/>
    <col min="13" max="16384" width="9.21875" style="13"/>
  </cols>
  <sheetData>
    <row r="1" spans="1:13" s="1" customFormat="1" ht="27.75" hidden="1" customHeight="1" x14ac:dyDescent="0.3">
      <c r="A1" s="142" t="s">
        <v>0</v>
      </c>
      <c r="B1" s="142"/>
      <c r="C1" s="142"/>
      <c r="D1" s="142"/>
      <c r="E1" s="142"/>
      <c r="F1" s="142"/>
      <c r="G1" s="142"/>
      <c r="H1" s="142"/>
      <c r="I1" s="142"/>
      <c r="J1" s="142"/>
      <c r="K1" s="142"/>
      <c r="L1" s="142"/>
    </row>
    <row r="2" spans="1:13" s="1" customFormat="1" ht="152.25" customHeight="1" thickBot="1" x14ac:dyDescent="0.35">
      <c r="A2" s="143" t="s">
        <v>148</v>
      </c>
      <c r="B2" s="143"/>
      <c r="C2" s="143"/>
      <c r="D2" s="143"/>
      <c r="E2" s="143"/>
      <c r="F2" s="143"/>
      <c r="G2" s="143"/>
      <c r="H2" s="143"/>
      <c r="I2" s="143"/>
      <c r="J2" s="143"/>
      <c r="K2" s="143"/>
      <c r="L2" s="143"/>
    </row>
    <row r="3" spans="1:13" s="1" customFormat="1" ht="27.75" customHeight="1" x14ac:dyDescent="0.3">
      <c r="A3" s="144"/>
      <c r="B3" s="145"/>
      <c r="C3" s="145"/>
      <c r="D3" s="145"/>
      <c r="E3" s="145"/>
      <c r="F3" s="145" t="s">
        <v>1</v>
      </c>
      <c r="G3" s="145"/>
      <c r="H3" s="145"/>
      <c r="I3" s="2"/>
      <c r="J3" s="3"/>
      <c r="K3" s="4"/>
      <c r="L3" s="3"/>
    </row>
    <row r="4" spans="1:13" s="1" customFormat="1" ht="54.75" customHeight="1" x14ac:dyDescent="0.3">
      <c r="A4" s="5" t="s">
        <v>2</v>
      </c>
      <c r="B4" s="7" t="s">
        <v>114</v>
      </c>
      <c r="C4" s="6" t="s">
        <v>3</v>
      </c>
      <c r="D4" s="8" t="s">
        <v>4</v>
      </c>
      <c r="E4" s="7" t="s">
        <v>5</v>
      </c>
      <c r="F4" s="8" t="s">
        <v>6</v>
      </c>
      <c r="G4" s="8" t="s">
        <v>7</v>
      </c>
      <c r="H4" s="6" t="s">
        <v>8</v>
      </c>
      <c r="I4" s="7" t="s">
        <v>156</v>
      </c>
      <c r="J4" s="6" t="s">
        <v>9</v>
      </c>
      <c r="K4" s="9" t="s">
        <v>10</v>
      </c>
      <c r="L4" s="6" t="s">
        <v>11</v>
      </c>
    </row>
    <row r="5" spans="1:13" ht="27" customHeight="1" x14ac:dyDescent="0.3">
      <c r="A5" s="10"/>
      <c r="B5" s="11"/>
      <c r="C5" s="146"/>
      <c r="D5" s="147"/>
      <c r="E5" s="147"/>
      <c r="F5" s="147"/>
      <c r="G5" s="147"/>
      <c r="H5" s="147"/>
      <c r="I5" s="147"/>
      <c r="J5" s="147"/>
      <c r="K5" s="148"/>
      <c r="L5" s="12"/>
    </row>
    <row r="6" spans="1:13" ht="126.75" customHeight="1" x14ac:dyDescent="0.3">
      <c r="A6" s="149" t="s">
        <v>12</v>
      </c>
      <c r="B6" s="132">
        <v>1</v>
      </c>
      <c r="C6" s="133" t="s">
        <v>175</v>
      </c>
      <c r="D6" s="103"/>
      <c r="E6" s="16"/>
      <c r="F6" s="103"/>
      <c r="G6" s="15"/>
      <c r="H6" s="15"/>
      <c r="I6" s="17"/>
      <c r="J6" s="18"/>
      <c r="K6" s="18"/>
      <c r="L6" s="19"/>
      <c r="M6" s="20"/>
    </row>
    <row r="7" spans="1:13" ht="66" customHeight="1" x14ac:dyDescent="0.3">
      <c r="A7" s="149"/>
      <c r="B7" s="21">
        <v>1.01</v>
      </c>
      <c r="C7" s="25" t="s">
        <v>15</v>
      </c>
      <c r="D7" s="26">
        <v>132000000</v>
      </c>
      <c r="E7" s="33" t="s">
        <v>14</v>
      </c>
      <c r="F7" s="26"/>
      <c r="G7" s="26">
        <v>132000000</v>
      </c>
      <c r="H7" s="25"/>
      <c r="I7" s="23" t="s">
        <v>186</v>
      </c>
      <c r="J7" s="25" t="s">
        <v>16</v>
      </c>
      <c r="K7" s="25" t="s">
        <v>17</v>
      </c>
      <c r="L7" s="25"/>
      <c r="M7" s="20"/>
    </row>
    <row r="8" spans="1:13" ht="79.5" customHeight="1" x14ac:dyDescent="0.3">
      <c r="A8" s="149"/>
      <c r="B8" s="21">
        <f t="shared" ref="B8:B24" si="0">B7+0.01</f>
        <v>1.02</v>
      </c>
      <c r="C8" s="25" t="s">
        <v>18</v>
      </c>
      <c r="D8" s="26">
        <v>170000000</v>
      </c>
      <c r="E8" s="33" t="s">
        <v>19</v>
      </c>
      <c r="F8" s="26"/>
      <c r="G8" s="26">
        <v>170000000</v>
      </c>
      <c r="H8" s="25"/>
      <c r="I8" s="23" t="s">
        <v>186</v>
      </c>
      <c r="J8" s="25" t="s">
        <v>20</v>
      </c>
      <c r="K8" s="25" t="s">
        <v>21</v>
      </c>
      <c r="L8" s="25" t="s">
        <v>22</v>
      </c>
      <c r="M8" s="20"/>
    </row>
    <row r="9" spans="1:13" ht="64.5" customHeight="1" x14ac:dyDescent="0.3">
      <c r="A9" s="149"/>
      <c r="B9" s="21">
        <v>1.02</v>
      </c>
      <c r="C9" s="18" t="s">
        <v>182</v>
      </c>
      <c r="D9" s="135">
        <v>25000000</v>
      </c>
      <c r="E9" s="123" t="s">
        <v>23</v>
      </c>
      <c r="F9" s="135">
        <v>25000000</v>
      </c>
      <c r="G9" s="24"/>
      <c r="H9" s="18"/>
      <c r="I9" s="23" t="s">
        <v>186</v>
      </c>
      <c r="J9" s="18" t="s">
        <v>118</v>
      </c>
      <c r="K9" s="18" t="s">
        <v>119</v>
      </c>
      <c r="L9" s="18" t="s">
        <v>120</v>
      </c>
      <c r="M9" s="20"/>
    </row>
    <row r="10" spans="1:13" ht="64.5" customHeight="1" x14ac:dyDescent="0.3">
      <c r="A10" s="149"/>
      <c r="B10" s="21">
        <v>1.03</v>
      </c>
      <c r="C10" s="18" t="s">
        <v>171</v>
      </c>
      <c r="D10" s="135">
        <v>25000000</v>
      </c>
      <c r="E10" s="123"/>
      <c r="F10" s="135">
        <v>25000000</v>
      </c>
      <c r="G10" s="24"/>
      <c r="H10" s="18"/>
      <c r="I10" s="23" t="s">
        <v>186</v>
      </c>
      <c r="J10" s="18"/>
      <c r="K10" s="18"/>
      <c r="L10" s="18"/>
      <c r="M10" s="20"/>
    </row>
    <row r="11" spans="1:13" ht="64.5" customHeight="1" x14ac:dyDescent="0.3">
      <c r="A11" s="149"/>
      <c r="B11" s="21">
        <v>1.04</v>
      </c>
      <c r="C11" s="18" t="s">
        <v>172</v>
      </c>
      <c r="D11" s="135">
        <v>25000000</v>
      </c>
      <c r="E11" s="123"/>
      <c r="F11" s="135">
        <v>25000000</v>
      </c>
      <c r="G11" s="24"/>
      <c r="H11" s="18"/>
      <c r="I11" s="23" t="s">
        <v>186</v>
      </c>
      <c r="J11" s="18"/>
      <c r="K11" s="18"/>
      <c r="L11" s="18"/>
      <c r="M11" s="20"/>
    </row>
    <row r="12" spans="1:13" ht="64.5" customHeight="1" x14ac:dyDescent="0.3">
      <c r="A12" s="149"/>
      <c r="B12" s="21">
        <v>1.05</v>
      </c>
      <c r="C12" s="18" t="s">
        <v>173</v>
      </c>
      <c r="D12" s="135">
        <v>25000000</v>
      </c>
      <c r="E12" s="123"/>
      <c r="F12" s="135">
        <v>25000000</v>
      </c>
      <c r="G12" s="24"/>
      <c r="H12" s="18"/>
      <c r="I12" s="23" t="s">
        <v>186</v>
      </c>
      <c r="J12" s="18"/>
      <c r="K12" s="18"/>
      <c r="L12" s="18"/>
      <c r="M12" s="20"/>
    </row>
    <row r="13" spans="1:13" ht="64.5" customHeight="1" x14ac:dyDescent="0.3">
      <c r="A13" s="149"/>
      <c r="B13" s="21">
        <v>1.06</v>
      </c>
      <c r="C13" s="18" t="s">
        <v>174</v>
      </c>
      <c r="D13" s="135">
        <v>25000000</v>
      </c>
      <c r="E13" s="123"/>
      <c r="F13" s="135">
        <v>25000000</v>
      </c>
      <c r="G13" s="24"/>
      <c r="H13" s="18"/>
      <c r="I13" s="23" t="s">
        <v>186</v>
      </c>
      <c r="J13" s="18"/>
      <c r="K13" s="18"/>
      <c r="L13" s="18"/>
      <c r="M13" s="20"/>
    </row>
    <row r="14" spans="1:13" ht="64.5" customHeight="1" x14ac:dyDescent="0.3">
      <c r="A14" s="149"/>
      <c r="B14" s="21">
        <v>1.07</v>
      </c>
      <c r="C14" s="18" t="s">
        <v>170</v>
      </c>
      <c r="D14" s="24">
        <v>190000000</v>
      </c>
      <c r="E14" s="33" t="s">
        <v>24</v>
      </c>
      <c r="F14" s="24">
        <v>190000000</v>
      </c>
      <c r="G14" s="22"/>
      <c r="H14" s="18"/>
      <c r="I14" s="23" t="s">
        <v>186</v>
      </c>
      <c r="J14" s="18" t="s">
        <v>25</v>
      </c>
      <c r="K14" s="18" t="s">
        <v>26</v>
      </c>
      <c r="L14" s="19" t="s">
        <v>27</v>
      </c>
      <c r="M14" s="20"/>
    </row>
    <row r="15" spans="1:13" ht="42.75" customHeight="1" x14ac:dyDescent="0.3">
      <c r="A15" s="149"/>
      <c r="B15" s="21">
        <f t="shared" si="0"/>
        <v>1.08</v>
      </c>
      <c r="C15" s="27" t="s">
        <v>185</v>
      </c>
      <c r="D15" s="28">
        <v>35000000</v>
      </c>
      <c r="E15" s="124" t="s">
        <v>28</v>
      </c>
      <c r="F15" s="28">
        <v>35000000</v>
      </c>
      <c r="G15" s="29"/>
      <c r="H15" s="136"/>
      <c r="I15" s="23" t="s">
        <v>186</v>
      </c>
      <c r="J15" s="27" t="s">
        <v>187</v>
      </c>
      <c r="K15" s="27" t="s">
        <v>188</v>
      </c>
      <c r="L15" s="30"/>
      <c r="M15" s="20"/>
    </row>
    <row r="16" spans="1:13" ht="48.75" customHeight="1" x14ac:dyDescent="0.3">
      <c r="A16" s="149"/>
      <c r="B16" s="21">
        <f t="shared" si="0"/>
        <v>1.0900000000000001</v>
      </c>
      <c r="C16" s="31" t="s">
        <v>158</v>
      </c>
      <c r="D16" s="32">
        <v>40000000</v>
      </c>
      <c r="E16" s="33" t="s">
        <v>29</v>
      </c>
      <c r="F16" s="32">
        <v>40000000</v>
      </c>
      <c r="G16" s="32"/>
      <c r="H16" s="34"/>
      <c r="I16" s="33" t="s">
        <v>30</v>
      </c>
      <c r="J16" s="31" t="s">
        <v>31</v>
      </c>
      <c r="K16" s="31" t="s">
        <v>32</v>
      </c>
      <c r="L16" s="31" t="s">
        <v>33</v>
      </c>
    </row>
    <row r="17" spans="1:12" ht="48.75" customHeight="1" x14ac:dyDescent="0.3">
      <c r="A17" s="149"/>
      <c r="B17" s="21">
        <f t="shared" si="0"/>
        <v>1.1000000000000001</v>
      </c>
      <c r="C17" s="31" t="s">
        <v>34</v>
      </c>
      <c r="D17" s="32">
        <v>25000000</v>
      </c>
      <c r="E17" s="33" t="s">
        <v>29</v>
      </c>
      <c r="F17" s="32">
        <v>25000000</v>
      </c>
      <c r="G17" s="32"/>
      <c r="H17" s="34"/>
      <c r="I17" s="33" t="s">
        <v>30</v>
      </c>
      <c r="J17" s="31" t="s">
        <v>35</v>
      </c>
      <c r="K17" s="31" t="s">
        <v>36</v>
      </c>
      <c r="L17" s="31" t="s">
        <v>37</v>
      </c>
    </row>
    <row r="18" spans="1:12" ht="75.75" customHeight="1" x14ac:dyDescent="0.3">
      <c r="A18" s="149"/>
      <c r="B18" s="21">
        <f t="shared" si="0"/>
        <v>1.1100000000000001</v>
      </c>
      <c r="C18" s="31" t="s">
        <v>38</v>
      </c>
      <c r="D18" s="32">
        <v>15000000</v>
      </c>
      <c r="E18" s="33" t="s">
        <v>29</v>
      </c>
      <c r="F18" s="32">
        <v>15000000</v>
      </c>
      <c r="G18" s="35"/>
      <c r="H18" s="34"/>
      <c r="I18" s="134" t="s">
        <v>30</v>
      </c>
      <c r="J18" s="36" t="s">
        <v>39</v>
      </c>
      <c r="K18" s="31" t="s">
        <v>40</v>
      </c>
      <c r="L18" s="31" t="s">
        <v>41</v>
      </c>
    </row>
    <row r="19" spans="1:12" ht="59.25" customHeight="1" x14ac:dyDescent="0.3">
      <c r="A19" s="149"/>
      <c r="B19" s="21">
        <f t="shared" si="0"/>
        <v>1.1200000000000001</v>
      </c>
      <c r="C19" s="31" t="s">
        <v>42</v>
      </c>
      <c r="D19" s="32">
        <v>15000000</v>
      </c>
      <c r="E19" s="33" t="s">
        <v>29</v>
      </c>
      <c r="F19" s="32">
        <v>15000000</v>
      </c>
      <c r="G19" s="37"/>
      <c r="H19" s="34"/>
      <c r="I19" s="36" t="s">
        <v>30</v>
      </c>
      <c r="J19" s="36" t="s">
        <v>43</v>
      </c>
      <c r="K19" s="31" t="s">
        <v>44</v>
      </c>
      <c r="L19" s="31" t="s">
        <v>45</v>
      </c>
    </row>
    <row r="20" spans="1:12" ht="48.75" customHeight="1" x14ac:dyDescent="0.3">
      <c r="A20" s="149"/>
      <c r="B20" s="21">
        <f t="shared" si="0"/>
        <v>1.1300000000000001</v>
      </c>
      <c r="C20" s="31" t="s">
        <v>46</v>
      </c>
      <c r="D20" s="32">
        <v>5000000</v>
      </c>
      <c r="E20" s="38" t="s">
        <v>29</v>
      </c>
      <c r="F20" s="32">
        <v>5000000</v>
      </c>
      <c r="G20" s="39"/>
      <c r="H20" s="34"/>
      <c r="I20" s="36" t="s">
        <v>30</v>
      </c>
      <c r="J20" s="36" t="s">
        <v>47</v>
      </c>
      <c r="K20" s="31" t="s">
        <v>48</v>
      </c>
      <c r="L20" s="31" t="s">
        <v>49</v>
      </c>
    </row>
    <row r="21" spans="1:12" ht="59.25" customHeight="1" x14ac:dyDescent="0.3">
      <c r="A21" s="149"/>
      <c r="B21" s="21">
        <f t="shared" si="0"/>
        <v>1.1400000000000001</v>
      </c>
      <c r="C21" s="31" t="s">
        <v>50</v>
      </c>
      <c r="D21" s="39">
        <v>11500000</v>
      </c>
      <c r="E21" s="38" t="s">
        <v>29</v>
      </c>
      <c r="F21" s="39">
        <v>11500000</v>
      </c>
      <c r="G21" s="35"/>
      <c r="H21" s="34"/>
      <c r="I21" s="36" t="s">
        <v>30</v>
      </c>
      <c r="J21" s="31"/>
      <c r="K21" s="31" t="s">
        <v>51</v>
      </c>
      <c r="L21" s="36" t="s">
        <v>52</v>
      </c>
    </row>
    <row r="22" spans="1:12" ht="48.75" customHeight="1" x14ac:dyDescent="0.3">
      <c r="A22" s="149"/>
      <c r="B22" s="21">
        <f t="shared" si="0"/>
        <v>1.1500000000000001</v>
      </c>
      <c r="C22" s="31" t="s">
        <v>53</v>
      </c>
      <c r="D22" s="32">
        <v>35000000</v>
      </c>
      <c r="E22" s="33" t="s">
        <v>29</v>
      </c>
      <c r="F22" s="32">
        <v>35000000</v>
      </c>
      <c r="G22" s="32"/>
      <c r="H22" s="34"/>
      <c r="I22" s="36" t="s">
        <v>30</v>
      </c>
      <c r="J22" s="31" t="s">
        <v>54</v>
      </c>
      <c r="K22" s="31" t="s">
        <v>55</v>
      </c>
      <c r="L22" s="31" t="s">
        <v>56</v>
      </c>
    </row>
    <row r="23" spans="1:12" ht="48.6" customHeight="1" x14ac:dyDescent="0.3">
      <c r="A23" s="149"/>
      <c r="B23" s="21">
        <f t="shared" si="0"/>
        <v>1.1600000000000001</v>
      </c>
      <c r="C23" s="31" t="s">
        <v>57</v>
      </c>
      <c r="D23" s="32">
        <v>2000000</v>
      </c>
      <c r="E23" s="40" t="s">
        <v>58</v>
      </c>
      <c r="F23" s="32">
        <v>2000000</v>
      </c>
      <c r="G23" s="32"/>
      <c r="H23" s="41"/>
      <c r="I23" s="36" t="s">
        <v>30</v>
      </c>
      <c r="J23" s="31" t="s">
        <v>59</v>
      </c>
      <c r="K23" s="31" t="s">
        <v>60</v>
      </c>
      <c r="L23" s="31" t="s">
        <v>61</v>
      </c>
    </row>
    <row r="24" spans="1:12" ht="48.75" customHeight="1" x14ac:dyDescent="0.3">
      <c r="A24" s="149"/>
      <c r="B24" s="21">
        <f t="shared" si="0"/>
        <v>1.1700000000000002</v>
      </c>
      <c r="C24" s="31" t="s">
        <v>62</v>
      </c>
      <c r="D24" s="32">
        <v>2000000</v>
      </c>
      <c r="E24" s="33" t="s">
        <v>63</v>
      </c>
      <c r="F24" s="32">
        <v>2000000</v>
      </c>
      <c r="G24" s="32"/>
      <c r="H24" s="34"/>
      <c r="I24" s="36" t="s">
        <v>30</v>
      </c>
      <c r="J24" s="31" t="s">
        <v>64</v>
      </c>
      <c r="K24" s="31"/>
      <c r="L24" s="31" t="s">
        <v>61</v>
      </c>
    </row>
    <row r="25" spans="1:12" ht="48.75" customHeight="1" x14ac:dyDescent="0.3">
      <c r="A25" s="149"/>
      <c r="B25" s="111"/>
      <c r="C25" s="113" t="s">
        <v>146</v>
      </c>
      <c r="D25" s="114">
        <f>SUM(D7:D24)</f>
        <v>802500000</v>
      </c>
      <c r="E25" s="125"/>
      <c r="F25" s="114">
        <f>SUM(F9:F24)</f>
        <v>500500000</v>
      </c>
      <c r="G25" s="114">
        <f>SUM(G7:G8)</f>
        <v>302000000</v>
      </c>
      <c r="H25" s="114"/>
      <c r="I25" s="115"/>
      <c r="J25" s="112"/>
      <c r="K25" s="112"/>
      <c r="L25" s="112"/>
    </row>
    <row r="26" spans="1:12" ht="48.75" customHeight="1" x14ac:dyDescent="0.3">
      <c r="A26" s="149"/>
      <c r="B26" s="21">
        <v>2</v>
      </c>
      <c r="C26" s="133" t="s">
        <v>144</v>
      </c>
      <c r="D26" s="15"/>
      <c r="E26" s="33"/>
      <c r="F26" s="15"/>
      <c r="G26" s="32"/>
      <c r="H26" s="34"/>
      <c r="I26" s="36"/>
      <c r="J26" s="31"/>
      <c r="K26" s="31"/>
      <c r="L26" s="31"/>
    </row>
    <row r="27" spans="1:12" ht="117" customHeight="1" x14ac:dyDescent="0.3">
      <c r="A27" s="149"/>
      <c r="B27" s="21">
        <f>B26+0.01</f>
        <v>2.0099999999999998</v>
      </c>
      <c r="C27" s="31" t="s">
        <v>160</v>
      </c>
      <c r="D27" s="32">
        <v>70000000</v>
      </c>
      <c r="E27" s="33" t="s">
        <v>23</v>
      </c>
      <c r="F27" s="32">
        <v>70000000</v>
      </c>
      <c r="G27" s="32"/>
      <c r="H27" s="32"/>
      <c r="I27" s="36" t="s">
        <v>186</v>
      </c>
      <c r="J27" s="36"/>
      <c r="K27" s="31" t="s">
        <v>65</v>
      </c>
      <c r="L27" s="31"/>
    </row>
    <row r="28" spans="1:12" ht="97.5" customHeight="1" x14ac:dyDescent="0.3">
      <c r="A28" s="149"/>
      <c r="B28" s="21">
        <f>B27+0.01</f>
        <v>2.0199999999999996</v>
      </c>
      <c r="C28" s="31" t="s">
        <v>159</v>
      </c>
      <c r="D28" s="39">
        <v>61000000</v>
      </c>
      <c r="E28" s="33" t="s">
        <v>23</v>
      </c>
      <c r="F28" s="32">
        <f>D28</f>
        <v>61000000</v>
      </c>
      <c r="G28" s="39"/>
      <c r="H28" s="32"/>
      <c r="I28" s="36" t="s">
        <v>186</v>
      </c>
      <c r="J28" s="36"/>
      <c r="K28" s="31" t="s">
        <v>66</v>
      </c>
      <c r="L28" s="31" t="s">
        <v>67</v>
      </c>
    </row>
    <row r="29" spans="1:12" ht="97.5" customHeight="1" x14ac:dyDescent="0.3">
      <c r="A29" s="149"/>
      <c r="B29" s="21">
        <f t="shared" ref="B29:B34" si="1">B28+0.01</f>
        <v>2.0299999999999994</v>
      </c>
      <c r="C29" s="31" t="s">
        <v>68</v>
      </c>
      <c r="D29" s="43">
        <v>20000000</v>
      </c>
      <c r="E29" s="33" t="s">
        <v>23</v>
      </c>
      <c r="F29" s="32">
        <v>20000000</v>
      </c>
      <c r="G29" s="43"/>
      <c r="H29" s="34"/>
      <c r="I29" s="36" t="s">
        <v>186</v>
      </c>
      <c r="J29" s="36"/>
      <c r="K29" s="31" t="s">
        <v>69</v>
      </c>
      <c r="L29" s="31" t="s">
        <v>70</v>
      </c>
    </row>
    <row r="30" spans="1:12" ht="109.5" customHeight="1" x14ac:dyDescent="0.3">
      <c r="A30" s="149"/>
      <c r="B30" s="21">
        <f t="shared" si="1"/>
        <v>2.0399999999999991</v>
      </c>
      <c r="C30" s="31" t="s">
        <v>163</v>
      </c>
      <c r="D30" s="39">
        <v>55000000</v>
      </c>
      <c r="E30" s="39" t="s">
        <v>100</v>
      </c>
      <c r="F30" s="32">
        <v>55000000</v>
      </c>
      <c r="G30" s="39"/>
      <c r="H30" s="32"/>
      <c r="I30" s="36" t="s">
        <v>186</v>
      </c>
      <c r="J30" s="36"/>
      <c r="K30" s="31"/>
      <c r="L30" s="31"/>
    </row>
    <row r="31" spans="1:12" ht="79.5" customHeight="1" x14ac:dyDescent="0.3">
      <c r="A31" s="149"/>
      <c r="B31" s="21">
        <v>2.0499999999999998</v>
      </c>
      <c r="C31" s="31" t="s">
        <v>149</v>
      </c>
      <c r="D31" s="44">
        <v>15000000</v>
      </c>
      <c r="E31" s="33" t="s">
        <v>13</v>
      </c>
      <c r="F31" s="44">
        <v>15000000</v>
      </c>
      <c r="G31" s="32"/>
      <c r="H31" s="45"/>
      <c r="I31" s="36" t="s">
        <v>186</v>
      </c>
      <c r="J31" s="31" t="s">
        <v>25</v>
      </c>
      <c r="K31" s="31" t="s">
        <v>131</v>
      </c>
      <c r="L31" s="31" t="s">
        <v>27</v>
      </c>
    </row>
    <row r="32" spans="1:12" ht="72" customHeight="1" x14ac:dyDescent="0.3">
      <c r="A32" s="149"/>
      <c r="B32" s="21">
        <v>2.06</v>
      </c>
      <c r="C32" s="31" t="s">
        <v>161</v>
      </c>
      <c r="D32" s="32">
        <v>10000000</v>
      </c>
      <c r="E32" s="46" t="s">
        <v>71</v>
      </c>
      <c r="F32" s="32">
        <v>10000000</v>
      </c>
      <c r="G32" s="32"/>
      <c r="H32" s="34"/>
      <c r="I32" s="36" t="s">
        <v>186</v>
      </c>
      <c r="J32" s="31"/>
      <c r="K32" s="31" t="s">
        <v>72</v>
      </c>
      <c r="L32" s="31" t="s">
        <v>73</v>
      </c>
    </row>
    <row r="33" spans="1:12" ht="72" customHeight="1" x14ac:dyDescent="0.3">
      <c r="A33" s="149"/>
      <c r="B33" s="21">
        <f t="shared" si="1"/>
        <v>2.0699999999999998</v>
      </c>
      <c r="C33" s="31" t="s">
        <v>132</v>
      </c>
      <c r="D33" s="47">
        <v>7000000</v>
      </c>
      <c r="E33" s="46" t="s">
        <v>74</v>
      </c>
      <c r="F33" s="47">
        <f>D33</f>
        <v>7000000</v>
      </c>
      <c r="G33" s="32"/>
      <c r="H33" s="34"/>
      <c r="I33" s="36" t="s">
        <v>186</v>
      </c>
      <c r="J33" s="31"/>
      <c r="K33" s="31" t="s">
        <v>75</v>
      </c>
      <c r="L33" s="31" t="s">
        <v>76</v>
      </c>
    </row>
    <row r="34" spans="1:12" ht="72" customHeight="1" x14ac:dyDescent="0.3">
      <c r="A34" s="149"/>
      <c r="B34" s="21">
        <f t="shared" si="1"/>
        <v>2.0799999999999996</v>
      </c>
      <c r="C34" s="31" t="s">
        <v>162</v>
      </c>
      <c r="D34" s="32">
        <v>7000000</v>
      </c>
      <c r="E34" s="48" t="s">
        <v>77</v>
      </c>
      <c r="F34" s="32">
        <v>7000000</v>
      </c>
      <c r="G34" s="32"/>
      <c r="H34" s="34"/>
      <c r="I34" s="36" t="s">
        <v>186</v>
      </c>
      <c r="J34" s="31" t="s">
        <v>78</v>
      </c>
      <c r="K34" s="31" t="s">
        <v>79</v>
      </c>
      <c r="L34" s="31" t="s">
        <v>80</v>
      </c>
    </row>
    <row r="35" spans="1:12" ht="66" customHeight="1" x14ac:dyDescent="0.3">
      <c r="A35" s="149"/>
      <c r="B35" s="21">
        <v>2.15</v>
      </c>
      <c r="C35" s="49" t="s">
        <v>81</v>
      </c>
      <c r="D35" s="50">
        <v>5000000</v>
      </c>
      <c r="E35" s="51" t="s">
        <v>82</v>
      </c>
      <c r="F35" s="50">
        <v>5000000</v>
      </c>
      <c r="G35" s="50"/>
      <c r="H35" s="52"/>
      <c r="I35" s="53" t="s">
        <v>186</v>
      </c>
      <c r="J35" s="53" t="s">
        <v>83</v>
      </c>
      <c r="K35" s="49" t="s">
        <v>84</v>
      </c>
      <c r="L35" s="49" t="s">
        <v>85</v>
      </c>
    </row>
    <row r="36" spans="1:12" ht="66" customHeight="1" x14ac:dyDescent="0.3">
      <c r="A36" s="149"/>
      <c r="B36" s="111"/>
      <c r="C36" s="113" t="s">
        <v>146</v>
      </c>
      <c r="D36" s="114">
        <f>SUM(D27:D35)</f>
        <v>250000000</v>
      </c>
      <c r="E36" s="125">
        <f>SUM(E27:E35)</f>
        <v>0</v>
      </c>
      <c r="F36" s="114">
        <f>SUM(F27:F35)</f>
        <v>250000000</v>
      </c>
      <c r="G36" s="114"/>
      <c r="H36" s="114"/>
      <c r="I36" s="115"/>
      <c r="J36" s="112"/>
      <c r="K36" s="112"/>
      <c r="L36" s="112"/>
    </row>
    <row r="37" spans="1:12" ht="78.599999999999994" customHeight="1" x14ac:dyDescent="0.3">
      <c r="A37" s="149"/>
      <c r="B37" s="21">
        <v>3</v>
      </c>
      <c r="C37" s="133" t="s">
        <v>145</v>
      </c>
      <c r="D37" s="55"/>
      <c r="E37" s="56"/>
      <c r="F37" s="55"/>
      <c r="G37" s="42"/>
      <c r="H37" s="15"/>
      <c r="I37" s="17"/>
      <c r="J37" s="14"/>
      <c r="K37" s="14"/>
      <c r="L37" s="14"/>
    </row>
    <row r="38" spans="1:12" ht="78.599999999999994" customHeight="1" x14ac:dyDescent="0.3">
      <c r="A38" s="149"/>
      <c r="B38" s="21">
        <f>B37+0.01</f>
        <v>3.01</v>
      </c>
      <c r="C38" s="31" t="s">
        <v>164</v>
      </c>
      <c r="D38" s="44">
        <v>30000000</v>
      </c>
      <c r="E38" s="33" t="s">
        <v>23</v>
      </c>
      <c r="F38" s="44">
        <v>30000000</v>
      </c>
      <c r="G38" s="44"/>
      <c r="H38" s="34"/>
      <c r="I38" s="36" t="s">
        <v>186</v>
      </c>
      <c r="J38" s="31"/>
      <c r="K38" s="31" t="s">
        <v>140</v>
      </c>
      <c r="L38" s="14"/>
    </row>
    <row r="39" spans="1:12" ht="78.599999999999994" customHeight="1" x14ac:dyDescent="0.3">
      <c r="A39" s="149"/>
      <c r="B39" s="21">
        <v>3.02</v>
      </c>
      <c r="C39" s="31" t="s">
        <v>189</v>
      </c>
      <c r="D39" s="44">
        <v>35000000</v>
      </c>
      <c r="E39" s="33" t="s">
        <v>23</v>
      </c>
      <c r="F39" s="32">
        <f t="shared" ref="F39:F45" si="2">D39</f>
        <v>35000000</v>
      </c>
      <c r="G39" s="44"/>
      <c r="H39" s="34"/>
      <c r="I39" s="36" t="s">
        <v>186</v>
      </c>
      <c r="J39" s="31"/>
      <c r="K39" s="31" t="s">
        <v>88</v>
      </c>
      <c r="L39" s="31" t="s">
        <v>89</v>
      </c>
    </row>
    <row r="40" spans="1:12" ht="91.5" customHeight="1" x14ac:dyDescent="0.3">
      <c r="A40" s="149"/>
      <c r="B40" s="21">
        <f t="shared" ref="B40:B47" si="3">B39+0.01</f>
        <v>3.03</v>
      </c>
      <c r="C40" s="31" t="s">
        <v>121</v>
      </c>
      <c r="D40" s="57">
        <v>20000000</v>
      </c>
      <c r="E40" s="33" t="s">
        <v>23</v>
      </c>
      <c r="F40" s="57"/>
      <c r="G40" s="32"/>
      <c r="H40" s="34">
        <v>20000000</v>
      </c>
      <c r="I40" s="36" t="s">
        <v>186</v>
      </c>
      <c r="J40" s="31"/>
      <c r="K40" s="31" t="s">
        <v>88</v>
      </c>
      <c r="L40" s="31" t="s">
        <v>90</v>
      </c>
    </row>
    <row r="41" spans="1:12" ht="78.599999999999994" customHeight="1" x14ac:dyDescent="0.3">
      <c r="A41" s="149"/>
      <c r="B41" s="21">
        <f t="shared" si="3"/>
        <v>3.0399999999999996</v>
      </c>
      <c r="C41" s="31" t="s">
        <v>95</v>
      </c>
      <c r="D41" s="39">
        <v>5000000</v>
      </c>
      <c r="E41" s="33" t="s">
        <v>23</v>
      </c>
      <c r="F41" s="39">
        <f t="shared" si="2"/>
        <v>5000000</v>
      </c>
      <c r="G41" s="39"/>
      <c r="H41" s="41"/>
      <c r="I41" s="36" t="s">
        <v>186</v>
      </c>
      <c r="J41" s="31"/>
      <c r="K41" s="31" t="s">
        <v>96</v>
      </c>
      <c r="L41" s="31" t="s">
        <v>97</v>
      </c>
    </row>
    <row r="42" spans="1:12" ht="118.5" customHeight="1" x14ac:dyDescent="0.3">
      <c r="A42" s="149"/>
      <c r="B42" s="21">
        <f>B41+0.01</f>
        <v>3.0499999999999994</v>
      </c>
      <c r="C42" s="31" t="s">
        <v>122</v>
      </c>
      <c r="D42" s="44">
        <v>15000000</v>
      </c>
      <c r="E42" s="33" t="s">
        <v>23</v>
      </c>
      <c r="F42" s="44">
        <f t="shared" si="2"/>
        <v>15000000</v>
      </c>
      <c r="G42" s="44"/>
      <c r="H42" s="34"/>
      <c r="I42" s="36" t="s">
        <v>186</v>
      </c>
      <c r="J42" s="31" t="s">
        <v>123</v>
      </c>
      <c r="K42" s="31" t="s">
        <v>124</v>
      </c>
      <c r="L42" s="31" t="s">
        <v>125</v>
      </c>
    </row>
    <row r="43" spans="1:12" ht="106.5" customHeight="1" x14ac:dyDescent="0.3">
      <c r="A43" s="149"/>
      <c r="B43" s="21">
        <f t="shared" si="3"/>
        <v>3.0599999999999992</v>
      </c>
      <c r="C43" s="31" t="s">
        <v>126</v>
      </c>
      <c r="D43" s="44">
        <v>15000000</v>
      </c>
      <c r="E43" s="33" t="s">
        <v>23</v>
      </c>
      <c r="F43" s="44">
        <f t="shared" si="2"/>
        <v>15000000</v>
      </c>
      <c r="G43" s="44"/>
      <c r="H43" s="34"/>
      <c r="I43" s="36" t="s">
        <v>186</v>
      </c>
      <c r="J43" s="31" t="s">
        <v>127</v>
      </c>
      <c r="K43" s="31" t="s">
        <v>86</v>
      </c>
      <c r="L43" s="31" t="s">
        <v>87</v>
      </c>
    </row>
    <row r="44" spans="1:12" ht="78.599999999999994" customHeight="1" x14ac:dyDescent="0.3">
      <c r="A44" s="149"/>
      <c r="B44" s="21">
        <f t="shared" si="3"/>
        <v>3.069999999999999</v>
      </c>
      <c r="C44" s="31" t="s">
        <v>166</v>
      </c>
      <c r="D44" s="44">
        <v>45000000</v>
      </c>
      <c r="E44" s="33" t="s">
        <v>23</v>
      </c>
      <c r="F44" s="44"/>
      <c r="G44" s="32"/>
      <c r="H44" s="34">
        <v>45000000</v>
      </c>
      <c r="I44" s="36" t="s">
        <v>186</v>
      </c>
      <c r="J44" s="31"/>
      <c r="K44" s="31" t="s">
        <v>91</v>
      </c>
      <c r="L44" s="31" t="s">
        <v>92</v>
      </c>
    </row>
    <row r="45" spans="1:12" ht="78.599999999999994" customHeight="1" x14ac:dyDescent="0.3">
      <c r="A45" s="149"/>
      <c r="B45" s="21">
        <f t="shared" si="3"/>
        <v>3.0799999999999987</v>
      </c>
      <c r="C45" s="31" t="s">
        <v>128</v>
      </c>
      <c r="D45" s="39">
        <v>5000000</v>
      </c>
      <c r="E45" s="33" t="s">
        <v>23</v>
      </c>
      <c r="F45" s="39">
        <f t="shared" si="2"/>
        <v>5000000</v>
      </c>
      <c r="G45" s="39"/>
      <c r="H45" s="41"/>
      <c r="I45" s="36" t="s">
        <v>186</v>
      </c>
      <c r="J45" s="31"/>
      <c r="K45" s="31" t="s">
        <v>93</v>
      </c>
      <c r="L45" s="31" t="s">
        <v>94</v>
      </c>
    </row>
    <row r="46" spans="1:12" ht="103.5" customHeight="1" x14ac:dyDescent="0.3">
      <c r="A46" s="149"/>
      <c r="B46" s="21">
        <f>B45+0.01</f>
        <v>3.0899999999999985</v>
      </c>
      <c r="C46" s="31" t="s">
        <v>150</v>
      </c>
      <c r="D46" s="39">
        <v>20000000</v>
      </c>
      <c r="E46" s="33" t="s">
        <v>23</v>
      </c>
      <c r="F46" s="39">
        <f>D46</f>
        <v>20000000</v>
      </c>
      <c r="G46" s="44"/>
      <c r="H46" s="41"/>
      <c r="I46" s="36" t="s">
        <v>186</v>
      </c>
      <c r="J46" s="58"/>
      <c r="K46" s="31" t="s">
        <v>91</v>
      </c>
      <c r="L46" s="31" t="s">
        <v>98</v>
      </c>
    </row>
    <row r="47" spans="1:12" ht="103.5" customHeight="1" x14ac:dyDescent="0.3">
      <c r="A47" s="149"/>
      <c r="B47" s="21">
        <f t="shared" si="3"/>
        <v>3.0999999999999983</v>
      </c>
      <c r="C47" s="31" t="s">
        <v>68</v>
      </c>
      <c r="D47" s="43">
        <v>20000000</v>
      </c>
      <c r="E47" s="33" t="s">
        <v>23</v>
      </c>
      <c r="F47" s="32">
        <f>D47</f>
        <v>20000000</v>
      </c>
      <c r="G47" s="43"/>
      <c r="H47" s="34"/>
      <c r="I47" s="36" t="s">
        <v>186</v>
      </c>
      <c r="J47" s="36"/>
      <c r="K47" s="31" t="s">
        <v>69</v>
      </c>
      <c r="L47" s="31" t="s">
        <v>70</v>
      </c>
    </row>
    <row r="48" spans="1:12" ht="103.5" customHeight="1" x14ac:dyDescent="0.3">
      <c r="A48" s="149"/>
      <c r="B48" s="21">
        <v>3.11</v>
      </c>
      <c r="C48" s="49" t="s">
        <v>165</v>
      </c>
      <c r="D48" s="50">
        <v>20000000</v>
      </c>
      <c r="E48" s="33" t="s">
        <v>23</v>
      </c>
      <c r="F48" s="50"/>
      <c r="G48" s="50"/>
      <c r="H48" s="52">
        <v>20000000</v>
      </c>
      <c r="I48" s="36" t="s">
        <v>186</v>
      </c>
      <c r="J48" s="53" t="s">
        <v>133</v>
      </c>
      <c r="K48" s="49" t="s">
        <v>134</v>
      </c>
      <c r="L48" s="49" t="s">
        <v>135</v>
      </c>
    </row>
    <row r="49" spans="1:12" ht="103.5" customHeight="1" x14ac:dyDescent="0.3">
      <c r="A49" s="149"/>
      <c r="B49" s="111"/>
      <c r="C49" s="113" t="s">
        <v>146</v>
      </c>
      <c r="D49" s="114">
        <f>SUM(D38:D48)</f>
        <v>230000000</v>
      </c>
      <c r="E49" s="125">
        <f>SUM(E42:E48)</f>
        <v>0</v>
      </c>
      <c r="F49" s="114">
        <f>SUM(F38:F48)</f>
        <v>145000000</v>
      </c>
      <c r="G49" s="114"/>
      <c r="H49" s="114">
        <f>SUM(H40:H48)</f>
        <v>85000000</v>
      </c>
      <c r="I49" s="115"/>
      <c r="J49" s="112"/>
      <c r="K49" s="112"/>
      <c r="L49" s="112"/>
    </row>
    <row r="50" spans="1:12" ht="31.5" customHeight="1" x14ac:dyDescent="0.3">
      <c r="A50" s="139"/>
      <c r="B50" s="63">
        <v>4</v>
      </c>
      <c r="C50" s="67" t="s">
        <v>115</v>
      </c>
      <c r="D50" s="62">
        <v>195648812.80000001</v>
      </c>
      <c r="E50" s="105" t="s">
        <v>141</v>
      </c>
      <c r="F50" s="62">
        <v>195648812.80000001</v>
      </c>
      <c r="G50" s="62"/>
      <c r="H50" s="62"/>
      <c r="I50" s="62" t="s">
        <v>186</v>
      </c>
      <c r="J50" s="104"/>
      <c r="K50" s="61"/>
      <c r="L50" s="68" t="s">
        <v>155</v>
      </c>
    </row>
    <row r="51" spans="1:12" ht="34.799999999999997" x14ac:dyDescent="0.3">
      <c r="A51" s="139"/>
      <c r="B51" s="63">
        <f>B50+0.01</f>
        <v>4.01</v>
      </c>
      <c r="C51" s="64" t="s">
        <v>116</v>
      </c>
      <c r="D51" s="65">
        <v>127415515</v>
      </c>
      <c r="E51" s="126" t="s">
        <v>99</v>
      </c>
      <c r="F51" s="65">
        <v>127415515</v>
      </c>
      <c r="G51" s="62"/>
      <c r="H51" s="106"/>
      <c r="I51" s="62" t="s">
        <v>186</v>
      </c>
      <c r="J51" s="66"/>
      <c r="K51" s="67"/>
      <c r="L51" s="68" t="s">
        <v>153</v>
      </c>
    </row>
    <row r="52" spans="1:12" ht="33" customHeight="1" x14ac:dyDescent="0.3">
      <c r="A52" s="139"/>
      <c r="B52" s="63">
        <f>B51+0.01</f>
        <v>4.0199999999999996</v>
      </c>
      <c r="C52" s="67" t="s">
        <v>117</v>
      </c>
      <c r="D52" s="62">
        <v>120561514</v>
      </c>
      <c r="E52" s="130" t="s">
        <v>23</v>
      </c>
      <c r="F52" s="62">
        <v>120561514</v>
      </c>
      <c r="G52" s="62"/>
      <c r="H52" s="62"/>
      <c r="I52" s="62" t="s">
        <v>186</v>
      </c>
      <c r="J52" s="66"/>
      <c r="K52" s="66"/>
      <c r="L52" s="68" t="s">
        <v>154</v>
      </c>
    </row>
    <row r="53" spans="1:12" ht="27.75" customHeight="1" x14ac:dyDescent="0.3">
      <c r="A53" s="139"/>
      <c r="B53" s="60"/>
      <c r="C53" s="59" t="s">
        <v>151</v>
      </c>
      <c r="D53" s="69">
        <f>SUM(D50,D51,D52)</f>
        <v>443625841.80000001</v>
      </c>
      <c r="E53" s="127">
        <f>SUM(E50,E51,E52)</f>
        <v>0</v>
      </c>
      <c r="F53" s="69">
        <f>SUM(F50,F51,F52)</f>
        <v>443625841.80000001</v>
      </c>
      <c r="G53" s="69">
        <f>SUM(G50:G52)</f>
        <v>0</v>
      </c>
      <c r="H53" s="69"/>
      <c r="I53" s="70"/>
      <c r="J53" s="70"/>
      <c r="K53" s="70"/>
      <c r="L53" s="70"/>
    </row>
    <row r="54" spans="1:12" ht="63.75" customHeight="1" x14ac:dyDescent="0.3">
      <c r="A54" s="140" t="s">
        <v>101</v>
      </c>
      <c r="B54" s="71">
        <v>5</v>
      </c>
      <c r="C54" s="82" t="s">
        <v>177</v>
      </c>
      <c r="D54" s="83">
        <v>208265979.09999999</v>
      </c>
      <c r="E54" s="84" t="s">
        <v>82</v>
      </c>
      <c r="F54" s="83">
        <v>208265979.09999999</v>
      </c>
      <c r="G54" s="85"/>
      <c r="H54" s="86"/>
      <c r="I54" s="110" t="s">
        <v>186</v>
      </c>
      <c r="J54" s="82" t="s">
        <v>104</v>
      </c>
      <c r="K54" s="82" t="s">
        <v>105</v>
      </c>
      <c r="L54" s="87" t="s">
        <v>106</v>
      </c>
    </row>
    <row r="55" spans="1:12" ht="132" customHeight="1" x14ac:dyDescent="0.3">
      <c r="A55" s="141"/>
      <c r="B55" s="71">
        <v>5.01</v>
      </c>
      <c r="C55" s="72" t="s">
        <v>167</v>
      </c>
      <c r="D55" s="74">
        <v>167680274</v>
      </c>
      <c r="E55" s="118" t="s">
        <v>23</v>
      </c>
      <c r="F55" s="74">
        <v>167680274</v>
      </c>
      <c r="G55" s="73"/>
      <c r="H55" s="74"/>
      <c r="I55" s="110" t="s">
        <v>186</v>
      </c>
      <c r="J55" s="72" t="s">
        <v>129</v>
      </c>
      <c r="K55" s="72"/>
      <c r="L55" s="76"/>
    </row>
    <row r="56" spans="1:12" ht="90" customHeight="1" x14ac:dyDescent="0.3">
      <c r="A56" s="141"/>
      <c r="B56" s="71">
        <v>5.0199999999999996</v>
      </c>
      <c r="C56" s="72" t="s">
        <v>176</v>
      </c>
      <c r="D56" s="73">
        <v>32400500</v>
      </c>
      <c r="E56" s="80" t="s">
        <v>24</v>
      </c>
      <c r="F56" s="73">
        <v>32400500</v>
      </c>
      <c r="G56" s="73"/>
      <c r="H56" s="73"/>
      <c r="I56" s="110" t="s">
        <v>186</v>
      </c>
      <c r="J56" s="75" t="s">
        <v>102</v>
      </c>
      <c r="K56" s="72" t="s">
        <v>130</v>
      </c>
      <c r="L56" s="72" t="s">
        <v>103</v>
      </c>
    </row>
    <row r="57" spans="1:12" ht="113.25" customHeight="1" x14ac:dyDescent="0.3">
      <c r="A57" s="141"/>
      <c r="B57" s="71">
        <v>5.03</v>
      </c>
      <c r="C57" s="88" t="s">
        <v>168</v>
      </c>
      <c r="D57" s="89">
        <v>33000000</v>
      </c>
      <c r="E57" s="128" t="s">
        <v>13</v>
      </c>
      <c r="F57" s="89">
        <f>D57</f>
        <v>33000000</v>
      </c>
      <c r="G57" s="73"/>
      <c r="H57" s="74"/>
      <c r="I57" s="110" t="s">
        <v>186</v>
      </c>
      <c r="J57" s="72"/>
      <c r="K57" s="72"/>
      <c r="L57" s="76"/>
    </row>
    <row r="58" spans="1:12" ht="87.75" customHeight="1" x14ac:dyDescent="0.3">
      <c r="A58" s="141"/>
      <c r="B58" s="71">
        <f t="shared" ref="B58:B64" si="4">B57+0.01</f>
        <v>5.04</v>
      </c>
      <c r="C58" s="90" t="s">
        <v>178</v>
      </c>
      <c r="D58" s="91">
        <v>5000000</v>
      </c>
      <c r="E58" s="129" t="s">
        <v>107</v>
      </c>
      <c r="F58" s="91">
        <v>5000000</v>
      </c>
      <c r="G58" s="92"/>
      <c r="H58" s="93"/>
      <c r="I58" s="110" t="s">
        <v>186</v>
      </c>
      <c r="J58" s="72" t="s">
        <v>108</v>
      </c>
      <c r="K58" s="76" t="s">
        <v>109</v>
      </c>
      <c r="L58" s="77" t="s">
        <v>110</v>
      </c>
    </row>
    <row r="59" spans="1:12" ht="54" customHeight="1" x14ac:dyDescent="0.3">
      <c r="A59" s="141"/>
      <c r="B59" s="71">
        <f t="shared" si="4"/>
        <v>5.05</v>
      </c>
      <c r="C59" s="90" t="s">
        <v>179</v>
      </c>
      <c r="D59" s="91">
        <v>15000000</v>
      </c>
      <c r="E59" s="129" t="s">
        <v>142</v>
      </c>
      <c r="F59" s="91">
        <v>15000000</v>
      </c>
      <c r="G59" s="92"/>
      <c r="H59" s="93"/>
      <c r="I59" s="110" t="s">
        <v>186</v>
      </c>
      <c r="J59" s="72"/>
      <c r="K59" s="76"/>
      <c r="L59" s="77"/>
    </row>
    <row r="60" spans="1:12" ht="45" customHeight="1" x14ac:dyDescent="0.3">
      <c r="A60" s="141"/>
      <c r="B60" s="71">
        <f t="shared" si="4"/>
        <v>5.0599999999999996</v>
      </c>
      <c r="C60" s="90" t="s">
        <v>111</v>
      </c>
      <c r="D60" s="91">
        <v>15000000</v>
      </c>
      <c r="E60" s="118" t="s">
        <v>23</v>
      </c>
      <c r="F60" s="91">
        <f>D60</f>
        <v>15000000</v>
      </c>
      <c r="G60" s="92"/>
      <c r="H60" s="93"/>
      <c r="I60" s="110" t="s">
        <v>186</v>
      </c>
      <c r="J60" s="72" t="s">
        <v>112</v>
      </c>
      <c r="K60" s="94"/>
      <c r="L60" s="94"/>
    </row>
    <row r="61" spans="1:12" ht="121.5" customHeight="1" x14ac:dyDescent="0.3">
      <c r="A61" s="141"/>
      <c r="B61" s="71">
        <v>5.07</v>
      </c>
      <c r="C61" s="90" t="s">
        <v>169</v>
      </c>
      <c r="D61" s="91">
        <v>35000000</v>
      </c>
      <c r="E61" s="118" t="s">
        <v>143</v>
      </c>
      <c r="F61" s="91">
        <f>D61</f>
        <v>35000000</v>
      </c>
      <c r="G61" s="92"/>
      <c r="H61" s="93"/>
      <c r="I61" s="110" t="s">
        <v>186</v>
      </c>
      <c r="J61" s="72" t="s">
        <v>157</v>
      </c>
      <c r="K61" s="72" t="s">
        <v>113</v>
      </c>
      <c r="L61" s="94"/>
    </row>
    <row r="62" spans="1:12" ht="121.5" customHeight="1" x14ac:dyDescent="0.3">
      <c r="A62" s="141"/>
      <c r="B62" s="71">
        <v>5.08</v>
      </c>
      <c r="C62" s="90" t="s">
        <v>180</v>
      </c>
      <c r="D62" s="91">
        <v>20000000</v>
      </c>
      <c r="E62" s="118"/>
      <c r="F62" s="91">
        <v>20000000</v>
      </c>
      <c r="G62" s="138"/>
      <c r="H62" s="93"/>
      <c r="I62" s="110" t="s">
        <v>186</v>
      </c>
      <c r="J62" s="72"/>
      <c r="K62" s="72"/>
      <c r="L62" s="94"/>
    </row>
    <row r="63" spans="1:12" ht="60" customHeight="1" x14ac:dyDescent="0.3">
      <c r="A63" s="141"/>
      <c r="B63" s="71">
        <v>5.09</v>
      </c>
      <c r="C63" s="88" t="s">
        <v>181</v>
      </c>
      <c r="D63" s="119">
        <v>15000000</v>
      </c>
      <c r="E63" s="118" t="s">
        <v>23</v>
      </c>
      <c r="F63" s="119">
        <f>D63</f>
        <v>15000000</v>
      </c>
      <c r="G63" s="120"/>
      <c r="H63" s="121"/>
      <c r="I63" s="110" t="s">
        <v>186</v>
      </c>
      <c r="J63" s="122"/>
      <c r="K63" s="88"/>
      <c r="L63" s="88"/>
    </row>
    <row r="64" spans="1:12" ht="88.5" customHeight="1" x14ac:dyDescent="0.3">
      <c r="A64" s="141"/>
      <c r="B64" s="71">
        <f t="shared" si="4"/>
        <v>5.0999999999999996</v>
      </c>
      <c r="C64" s="90" t="s">
        <v>183</v>
      </c>
      <c r="D64" s="91">
        <v>10000000</v>
      </c>
      <c r="E64" s="118" t="s">
        <v>23</v>
      </c>
      <c r="F64" s="91">
        <f>D64</f>
        <v>10000000</v>
      </c>
      <c r="G64" s="92"/>
      <c r="H64" s="93"/>
      <c r="I64" s="110" t="s">
        <v>186</v>
      </c>
      <c r="J64" s="94"/>
      <c r="K64" s="94"/>
      <c r="L64" s="94"/>
    </row>
    <row r="65" spans="1:12" ht="70.5" customHeight="1" x14ac:dyDescent="0.3">
      <c r="A65" s="141"/>
      <c r="B65" s="71">
        <v>5.1100000000000003</v>
      </c>
      <c r="C65" s="77" t="s">
        <v>190</v>
      </c>
      <c r="D65" s="73">
        <v>163703699.11000001</v>
      </c>
      <c r="E65" s="80" t="s">
        <v>23</v>
      </c>
      <c r="F65" s="73">
        <v>163703699.11000001</v>
      </c>
      <c r="G65" s="73"/>
      <c r="H65" s="73"/>
      <c r="I65" s="75" t="s">
        <v>186</v>
      </c>
      <c r="J65" s="72"/>
      <c r="K65" s="72"/>
      <c r="L65" s="72"/>
    </row>
    <row r="66" spans="1:12" ht="135.75" customHeight="1" x14ac:dyDescent="0.3">
      <c r="A66" s="141"/>
      <c r="B66" s="71">
        <v>5.12</v>
      </c>
      <c r="C66" s="72" t="s">
        <v>184</v>
      </c>
      <c r="D66" s="73">
        <v>104500000</v>
      </c>
      <c r="E66" s="118" t="s">
        <v>23</v>
      </c>
      <c r="F66" s="73">
        <f>D66</f>
        <v>104500000</v>
      </c>
      <c r="G66" s="73"/>
      <c r="H66" s="73"/>
      <c r="I66" s="75" t="s">
        <v>186</v>
      </c>
      <c r="J66" s="75"/>
      <c r="K66" s="72" t="s">
        <v>65</v>
      </c>
      <c r="L66" s="72"/>
    </row>
    <row r="67" spans="1:12" ht="79.5" customHeight="1" x14ac:dyDescent="0.3">
      <c r="A67" s="141"/>
      <c r="B67" s="131">
        <v>5.13</v>
      </c>
      <c r="C67" s="72" t="s">
        <v>136</v>
      </c>
      <c r="D67" s="74">
        <v>183481156.5</v>
      </c>
      <c r="E67" s="80" t="s">
        <v>23</v>
      </c>
      <c r="F67" s="74">
        <v>183481156.5</v>
      </c>
      <c r="G67" s="73"/>
      <c r="H67" s="74"/>
      <c r="I67" s="81" t="s">
        <v>186</v>
      </c>
      <c r="J67" s="72" t="s">
        <v>137</v>
      </c>
      <c r="K67" s="72" t="s">
        <v>138</v>
      </c>
      <c r="L67" s="72" t="s">
        <v>139</v>
      </c>
    </row>
    <row r="68" spans="1:12" ht="213" customHeight="1" x14ac:dyDescent="0.3">
      <c r="A68" s="141"/>
      <c r="B68" s="71">
        <v>6</v>
      </c>
      <c r="C68" s="78" t="s">
        <v>191</v>
      </c>
      <c r="D68" s="74">
        <f>1847694589+97500000+9075468+178309409</f>
        <v>2132579466</v>
      </c>
      <c r="E68" s="118" t="s">
        <v>23</v>
      </c>
      <c r="F68" s="109">
        <f>D68</f>
        <v>2132579466</v>
      </c>
      <c r="G68" s="108"/>
      <c r="H68" s="109"/>
      <c r="I68" s="75" t="s">
        <v>186</v>
      </c>
      <c r="J68" s="78" t="s">
        <v>194</v>
      </c>
      <c r="K68" s="78" t="s">
        <v>193</v>
      </c>
      <c r="L68" s="79" t="s">
        <v>192</v>
      </c>
    </row>
    <row r="69" spans="1:12" ht="72" customHeight="1" x14ac:dyDescent="0.3">
      <c r="A69" s="107"/>
      <c r="B69" s="111"/>
      <c r="C69" s="113" t="s">
        <v>146</v>
      </c>
      <c r="D69" s="114">
        <f>SUM(D54:D68)</f>
        <v>3140611074.71</v>
      </c>
      <c r="E69" s="114"/>
      <c r="F69" s="114">
        <f>SUM(F54:F68)</f>
        <v>3140611074.71</v>
      </c>
      <c r="G69" s="114"/>
      <c r="H69" s="114"/>
      <c r="I69" s="115"/>
      <c r="J69" s="112"/>
      <c r="K69" s="112"/>
      <c r="L69" s="112"/>
    </row>
    <row r="70" spans="1:12" ht="39" customHeight="1" x14ac:dyDescent="0.3">
      <c r="A70" s="95"/>
      <c r="B70" s="96" t="s">
        <v>147</v>
      </c>
      <c r="C70" s="97"/>
      <c r="D70" s="98">
        <f>SUM(D69+D53+D49+D36+D25)</f>
        <v>4866736916.5100002</v>
      </c>
      <c r="E70" s="98"/>
      <c r="F70" s="98">
        <f>SUM(F69+F53+F49+F36+F25)</f>
        <v>4479736916.5100002</v>
      </c>
      <c r="G70" s="98">
        <v>302000000</v>
      </c>
      <c r="H70" s="98">
        <f>SUM(H49+H25)</f>
        <v>85000000</v>
      </c>
      <c r="I70" s="99"/>
      <c r="J70" s="99"/>
      <c r="K70" s="99"/>
      <c r="L70" s="99"/>
    </row>
    <row r="71" spans="1:12" x14ac:dyDescent="0.3">
      <c r="E71" s="13"/>
      <c r="I71" s="13"/>
    </row>
    <row r="72" spans="1:12" x14ac:dyDescent="0.3">
      <c r="C72" s="137"/>
      <c r="E72" s="13"/>
      <c r="I72" s="13"/>
    </row>
    <row r="73" spans="1:12" x14ac:dyDescent="0.3">
      <c r="E73" s="13"/>
      <c r="I73" s="13"/>
    </row>
    <row r="82" s="13" customFormat="1" x14ac:dyDescent="0.3"/>
  </sheetData>
  <mergeCells count="8">
    <mergeCell ref="A50:A53"/>
    <mergeCell ref="A54:A68"/>
    <mergeCell ref="A1:L1"/>
    <mergeCell ref="A2:L2"/>
    <mergeCell ref="A3:E3"/>
    <mergeCell ref="F3:H3"/>
    <mergeCell ref="C5:K5"/>
    <mergeCell ref="A6:A49"/>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L8"/>
  <sheetViews>
    <sheetView workbookViewId="0">
      <selection activeCell="L6" sqref="L6"/>
    </sheetView>
  </sheetViews>
  <sheetFormatPr defaultRowHeight="14.4" x14ac:dyDescent="0.3"/>
  <cols>
    <col min="4" max="4" width="26.44140625" customWidth="1"/>
    <col min="7" max="7" width="27.21875" customWidth="1"/>
    <col min="9" max="9" width="14.21875" bestFit="1" customWidth="1"/>
    <col min="12" max="12" width="9.21875" customWidth="1"/>
  </cols>
  <sheetData>
    <row r="2" spans="4:12" ht="17.399999999999999" x14ac:dyDescent="0.3">
      <c r="G2" s="26">
        <v>63515000</v>
      </c>
    </row>
    <row r="3" spans="4:12" ht="17.399999999999999" x14ac:dyDescent="0.3">
      <c r="D3" s="15">
        <v>210480000</v>
      </c>
      <c r="G3" s="24">
        <v>13470000</v>
      </c>
    </row>
    <row r="4" spans="4:12" ht="17.399999999999999" x14ac:dyDescent="0.3">
      <c r="D4" s="15">
        <v>134969851</v>
      </c>
      <c r="G4" s="24">
        <v>13470000</v>
      </c>
      <c r="I4" s="116">
        <v>62880000</v>
      </c>
    </row>
    <row r="5" spans="4:12" ht="17.399999999999999" x14ac:dyDescent="0.3">
      <c r="D5" s="15">
        <v>195515500</v>
      </c>
      <c r="G5" s="24">
        <v>13470000</v>
      </c>
      <c r="I5" s="117">
        <f>I4/4</f>
        <v>15720000</v>
      </c>
    </row>
    <row r="6" spans="4:12" ht="17.399999999999999" x14ac:dyDescent="0.3">
      <c r="D6" s="54"/>
      <c r="G6" s="102">
        <f>SUM(G2:G5)</f>
        <v>103925000</v>
      </c>
      <c r="L6" t="s">
        <v>152</v>
      </c>
    </row>
    <row r="7" spans="4:12" ht="17.399999999999999" x14ac:dyDescent="0.3">
      <c r="D7" s="55"/>
    </row>
    <row r="8" spans="4:12" x14ac:dyDescent="0.3">
      <c r="D8" s="102">
        <f>SUM(D3:D7)</f>
        <v>540965351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Olubukola Moronkola</dc:creator>
  <cp:lastModifiedBy>Kazeem Lameed</cp:lastModifiedBy>
  <dcterms:created xsi:type="dcterms:W3CDTF">2024-12-23T12:54:22Z</dcterms:created>
  <dcterms:modified xsi:type="dcterms:W3CDTF">2026-06-25T11:01:38Z</dcterms:modified>
</cp:coreProperties>
</file>